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Zaloha OPVVV_HH_18062018\OP VVV_project_file\02_16_027 Mezinárodní mobilita\web\"/>
    </mc:Choice>
  </mc:AlternateContent>
  <bookViews>
    <workbookView xWindow="0" yWindow="0" windowWidth="23040" windowHeight="9192"/>
  </bookViews>
  <sheets>
    <sheet name="seznam položek" sheetId="2" r:id="rId1"/>
    <sheet name="seznam košů" sheetId="5" r:id="rId2"/>
    <sheet name="pracovní kontingenční tabulka" sheetId="4" r:id="rId3"/>
  </sheets>
  <definedNames>
    <definedName name="_xlnm._FilterDatabase" localSheetId="0" hidden="1">'seznam položek'!$A$1:$Y$553</definedName>
  </definedNames>
  <calcPr calcId="162913"/>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2" i="5" l="1"/>
  <c r="H68" i="5"/>
  <c r="H71" i="5"/>
  <c r="H69" i="5"/>
  <c r="I67" i="5" l="1"/>
  <c r="C68" i="5"/>
  <c r="H67" i="5"/>
  <c r="I70" i="5"/>
  <c r="X378" i="2" l="1"/>
  <c r="X379" i="2" l="1"/>
  <c r="X373" i="2"/>
  <c r="J553" i="2" l="1"/>
  <c r="V553" i="2" s="1"/>
  <c r="X553" i="2" s="1"/>
  <c r="J552" i="2"/>
  <c r="V552" i="2" s="1"/>
  <c r="X552" i="2" s="1"/>
  <c r="J551" i="2"/>
  <c r="V551" i="2" s="1"/>
  <c r="X551" i="2" s="1"/>
  <c r="J550" i="2"/>
  <c r="V550" i="2" s="1"/>
  <c r="X550" i="2" s="1"/>
  <c r="J549" i="2"/>
  <c r="V549" i="2" s="1"/>
  <c r="X549" i="2" s="1"/>
  <c r="J548" i="2"/>
  <c r="V548" i="2" s="1"/>
  <c r="X548" i="2" s="1"/>
  <c r="J547" i="2"/>
  <c r="V547" i="2" s="1"/>
  <c r="X547" i="2" s="1"/>
  <c r="J546" i="2"/>
  <c r="V546" i="2" s="1"/>
  <c r="X546" i="2" s="1"/>
  <c r="J545" i="2"/>
  <c r="V545" i="2" s="1"/>
  <c r="X545" i="2" s="1"/>
  <c r="J544" i="2"/>
  <c r="V544" i="2" s="1"/>
  <c r="X544" i="2" s="1"/>
  <c r="J543" i="2"/>
  <c r="V543" i="2" s="1"/>
  <c r="X543" i="2" s="1"/>
  <c r="J542" i="2"/>
  <c r="V542" i="2" s="1"/>
  <c r="X542" i="2" s="1"/>
  <c r="J541" i="2"/>
  <c r="V541" i="2" s="1"/>
  <c r="X541" i="2" s="1"/>
  <c r="J540" i="2"/>
  <c r="V540" i="2" s="1"/>
  <c r="X540" i="2" s="1"/>
  <c r="J539" i="2"/>
  <c r="V539" i="2" s="1"/>
  <c r="X539" i="2" s="1"/>
  <c r="J538" i="2"/>
  <c r="V538" i="2" s="1"/>
  <c r="X538" i="2" s="1"/>
  <c r="J537" i="2"/>
  <c r="V537" i="2" s="1"/>
  <c r="X537" i="2" s="1"/>
  <c r="J536" i="2"/>
  <c r="V536" i="2" s="1"/>
  <c r="X536" i="2" s="1"/>
  <c r="J535" i="2"/>
  <c r="V535" i="2" s="1"/>
  <c r="X535" i="2" s="1"/>
  <c r="J534" i="2"/>
  <c r="V534" i="2" s="1"/>
  <c r="X534" i="2" s="1"/>
  <c r="J533" i="2"/>
  <c r="V533" i="2" s="1"/>
  <c r="X533" i="2" s="1"/>
  <c r="J532" i="2"/>
  <c r="V532" i="2" s="1"/>
  <c r="X532" i="2" s="1"/>
  <c r="J531" i="2"/>
  <c r="V531" i="2" s="1"/>
  <c r="X531" i="2" s="1"/>
  <c r="J530" i="2"/>
  <c r="V530" i="2" s="1"/>
  <c r="X530" i="2" s="1"/>
  <c r="J529" i="2"/>
  <c r="V529" i="2" s="1"/>
  <c r="X529" i="2" s="1"/>
  <c r="J528" i="2"/>
  <c r="V528" i="2" s="1"/>
  <c r="X528" i="2" s="1"/>
  <c r="J527" i="2"/>
  <c r="V527" i="2" s="1"/>
  <c r="X527" i="2" s="1"/>
  <c r="J526" i="2"/>
  <c r="V526" i="2" s="1"/>
  <c r="X526" i="2" s="1"/>
  <c r="J525" i="2"/>
  <c r="V525" i="2" s="1"/>
  <c r="X525" i="2" s="1"/>
  <c r="J524" i="2"/>
  <c r="V524" i="2" s="1"/>
  <c r="X524" i="2" s="1"/>
  <c r="J523" i="2"/>
  <c r="V523" i="2" s="1"/>
  <c r="X523" i="2" s="1"/>
  <c r="J522" i="2"/>
  <c r="V522" i="2" s="1"/>
  <c r="X522" i="2" s="1"/>
  <c r="J521" i="2"/>
  <c r="V521" i="2" s="1"/>
  <c r="X521" i="2" s="1"/>
  <c r="J520" i="2"/>
  <c r="V520" i="2" s="1"/>
  <c r="X520" i="2" s="1"/>
  <c r="J519" i="2"/>
  <c r="V519" i="2" s="1"/>
  <c r="X519" i="2" s="1"/>
  <c r="J518" i="2"/>
  <c r="V518" i="2" s="1"/>
  <c r="X518" i="2" s="1"/>
  <c r="J517" i="2"/>
  <c r="V517" i="2" s="1"/>
  <c r="X517" i="2" s="1"/>
  <c r="J516" i="2"/>
  <c r="V516" i="2" s="1"/>
  <c r="X516" i="2" s="1"/>
  <c r="J515" i="2"/>
  <c r="V515" i="2" s="1"/>
  <c r="X515" i="2" s="1"/>
  <c r="X58" i="2" l="1"/>
  <c r="X57" i="2"/>
  <c r="X55" i="2" l="1"/>
  <c r="X56" i="2"/>
  <c r="X54" i="2"/>
  <c r="J58" i="2" l="1"/>
  <c r="J57" i="2"/>
  <c r="I179" i="2" l="1"/>
  <c r="J179" i="2" s="1"/>
  <c r="I180" i="2"/>
  <c r="I475" i="2"/>
  <c r="J514" i="2"/>
  <c r="J513" i="2"/>
  <c r="J512" i="2"/>
  <c r="J501" i="2"/>
  <c r="J500" i="2"/>
  <c r="J499" i="2"/>
  <c r="J498" i="2"/>
  <c r="J476" i="2"/>
  <c r="J475" i="2"/>
  <c r="J474" i="2"/>
  <c r="J473" i="2"/>
  <c r="J472" i="2"/>
  <c r="J471" i="2"/>
  <c r="J470" i="2"/>
  <c r="J469" i="2"/>
  <c r="J468" i="2"/>
  <c r="J467" i="2"/>
  <c r="J466" i="2"/>
  <c r="J465" i="2"/>
  <c r="J464" i="2"/>
  <c r="J463" i="2"/>
  <c r="J462" i="2"/>
  <c r="J461"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392" i="2"/>
  <c r="J391" i="2"/>
  <c r="J390" i="2"/>
  <c r="J275" i="2"/>
  <c r="J274" i="2"/>
  <c r="J273" i="2"/>
  <c r="J272" i="2"/>
  <c r="J271" i="2"/>
  <c r="J270" i="2"/>
  <c r="J269" i="2"/>
  <c r="J268" i="2"/>
  <c r="J267" i="2"/>
  <c r="J266" i="2"/>
  <c r="J238" i="2"/>
  <c r="J237" i="2"/>
  <c r="J236" i="2"/>
  <c r="J235" i="2"/>
  <c r="J234" i="2"/>
  <c r="J233" i="2"/>
  <c r="J232" i="2"/>
  <c r="J231" i="2"/>
  <c r="J230" i="2"/>
  <c r="J229" i="2"/>
  <c r="J228" i="2"/>
  <c r="J227" i="2"/>
  <c r="J226" i="2"/>
  <c r="J225" i="2"/>
  <c r="J224" i="2"/>
  <c r="J223" i="2"/>
  <c r="J222" i="2"/>
  <c r="J221" i="2"/>
  <c r="J220" i="2"/>
  <c r="J219" i="2"/>
  <c r="J218" i="2"/>
  <c r="J217" i="2"/>
  <c r="J216" i="2"/>
  <c r="J183" i="2"/>
  <c r="J182" i="2"/>
  <c r="J181" i="2"/>
  <c r="J180" i="2"/>
  <c r="J173" i="2"/>
  <c r="J172" i="2"/>
  <c r="J171" i="2"/>
  <c r="J87" i="2"/>
  <c r="J86" i="2"/>
  <c r="J85" i="2"/>
  <c r="J84" i="2"/>
  <c r="J83" i="2"/>
  <c r="J82" i="2"/>
  <c r="J80" i="2"/>
  <c r="J79" i="2"/>
  <c r="J78" i="2"/>
  <c r="J53" i="2"/>
  <c r="J52" i="2"/>
  <c r="J51" i="2"/>
  <c r="J50" i="2"/>
  <c r="J23" i="2"/>
  <c r="J22" i="2"/>
  <c r="J21" i="2"/>
  <c r="J20" i="2"/>
  <c r="J19" i="2"/>
  <c r="J18" i="2"/>
  <c r="J17" i="2"/>
  <c r="D69" i="5" l="1"/>
  <c r="C66" i="5"/>
  <c r="G70" i="4"/>
  <c r="F69" i="4"/>
  <c r="F67" i="4"/>
  <c r="F68" i="4" s="1"/>
  <c r="N27" i="4"/>
  <c r="M26" i="4"/>
  <c r="M25" i="4"/>
  <c r="M24" i="4"/>
  <c r="C67" i="5" l="1"/>
  <c r="C70" i="5"/>
  <c r="C71" i="5"/>
  <c r="V72" i="2"/>
  <c r="V71" i="2"/>
  <c r="V69" i="2"/>
  <c r="V70" i="2"/>
  <c r="V68" i="2"/>
  <c r="V67" i="2"/>
  <c r="V66" i="2"/>
  <c r="V65" i="2"/>
  <c r="V74" i="2"/>
  <c r="V73" i="2"/>
  <c r="V64" i="2"/>
  <c r="V63" i="2"/>
  <c r="V61" i="2"/>
</calcChain>
</file>

<file path=xl/sharedStrings.xml><?xml version="1.0" encoding="utf-8"?>
<sst xmlns="http://schemas.openxmlformats.org/spreadsheetml/2006/main" count="7075" uniqueCount="1560">
  <si>
    <t>Sigma - Aldrich spol. s r. o.</t>
  </si>
  <si>
    <t>cena za ks</t>
  </si>
  <si>
    <t xml:space="preserve">kultivační lahve 75 cm2, PS, zešikmené hrdlo, sterilní, DNase, RNase free, s víčkem s filtrem, ošetřené pro tkáňové kultury, stohovatelné, 5ks/sáček, 120ks/balení, </t>
  </si>
  <si>
    <t>Kultivační lahev pro tkáňové kultury 75 cm2, 100ks</t>
  </si>
  <si>
    <t>96 jamkové kultivační destičky s rovným dnem,  průhledné, sterilní, apyrogenní, ošetřené pro tkáňové kultury, s popisem jamek pro dobrou identifikaci, stohovatelné, s víčkem s kondenzačními kroužky proti kontaminaci, jednotlivě balené, 50ks/balení</t>
  </si>
  <si>
    <t>Sigma® 96 jamkové kultivační destičky, 50ks</t>
  </si>
  <si>
    <t xml:space="preserve">kultivační miska, D × H 100 mm × 20 mm, sterilní, polystyren, apyrogenní, ošetřená pro tkáňové kultury, stohovatelná s větracími otvory proti kondenzaci, vynikající optická průhlednost, 20ks/sáček, 100 - 300 ks/balení, </t>
  </si>
  <si>
    <t>Kultivacni miska 100mm</t>
  </si>
  <si>
    <t>6ti-jamková kultivační destička, polystyren, apyrogenní, sterilní, ošetřená pro tkáňové kultury, s rovným dnem, s víčkem, jednotlivě balené, 50ks/balení</t>
  </si>
  <si>
    <t>6ti-jamková desticka pro TK,50ks</t>
  </si>
  <si>
    <t xml:space="preserve">24-jamková kultivační destička, polystyren, apyrogenní, sterilní, ošetřená pro tkáňové kultury, s rovným dnem, s víčkem, jednotlivě balené, 50ks/balení, nebo jednotlivě balené, 50 - 100ks/balení, </t>
  </si>
  <si>
    <t>24-jamková destička pro TK,50ks</t>
  </si>
  <si>
    <t>Serologická pipeta 50+20 ml, se zásobníkem, přesný objem, sterilní, polystyrenová (z vysokokvalitního hladkého plastu), dobře čitelné obousměrné graduování, horní konec pipet barevně odlišen, opatřen vatovým filtrem, vynikající optická průhlednost, jednotlivě balené v neprašném obalu typu papír/plastik s barevným rozlišením dle objemu a s jednoduchým otevíráním, 50 ks/balení</t>
  </si>
  <si>
    <t>Pipeta serologická, 50 ml se zásobníkem, 50 ks</t>
  </si>
  <si>
    <t>Transfer pipeta, polyethylene, sterilní, zásobník 3.2 mL, 20ks/sáček, 500ks/balení</t>
  </si>
  <si>
    <t>Transferpipeta 3,5ml,sterilni</t>
  </si>
  <si>
    <t>Sérologická pipeta, polystyrenová (z vysokokvalitního hladkého plastu), sterilní, apyrogenní, DNase, Rnase free, dobře čitelné obousměrné graduování +-0,2mL, přesnost +-2% při plném objemu, horní konec pipet barevně odlišen, opatřen vatovým filtrem, vynikající optická průhlednost, jednotlivě balené v neprašném obalu typu papír/plastik s barevným rozlišením dle objemu a s jednoduchým otevíráním, jednorázové, 25ks/sáček, 100ks/balení</t>
  </si>
  <si>
    <t>Pipeta serologická, PS,50ml, jednt. steril. bal., grad.</t>
  </si>
  <si>
    <t>Sérologická pipeta, polystyrenová (z vysokokvalitního hladkého plastu), sterilní, apyrogenní, DNase, Rnase free, dobře čitelné obousměrné graduování +-0,1mL, přesnost +-2% při plném objemu, horní konec pipet barevně odlišen, opatřen vatovým filtrem, vynikající optická průhlednost, jednotlivě balené v neprašném obalu typu papír/plastik s barevným rozlišením dle objemu a s jednoduchým otevíráním, jednorázové, 50ks/sáček, 200ks/balení</t>
  </si>
  <si>
    <t>Pipeta serologická, PS, 5ml, jednotl. steril. bal., grad.</t>
  </si>
  <si>
    <t>Sérologická pipeta, polystyrenová (z vysokokvalitního hladkého plastu), sterilní, apyrogenní, DNase, Rnase free, dobře čitelné obousměrné graduování +-0,2mL, přesnost +-2% při plném objemu, horní konec pipet barevně odlišen, opatřen vatovým filtrem, vynikající optická průhlednost, jednotlivě balené v neprašném obalu typu papír/plastik s barevným rozlišením dle objemu a s jednoduchým otevíráním, jednorázové, 25ks/sáček, 200ks/balení</t>
  </si>
  <si>
    <t>Pipeta sérologická 25 ml; PS; stupnice 2/10 ml; červená; sterilní</t>
  </si>
  <si>
    <t>Pipeta sérologická 10 ml; sterilní</t>
  </si>
  <si>
    <t>Baria s.r.o. (u Life Technologies Czech Republic s.r.o. dvojnásobně dražší)</t>
  </si>
  <si>
    <t>cena za balení</t>
  </si>
  <si>
    <t>Blasticidin hydrochlorid, sterilní filtrovaný roztok, koncentrace 10 mg/ml v HEPES pufru, čistota ≥95% (HPLC), hladina endotoxinů &lt; 1 EU/mg, balení 10 x 1 ml (100 mg)</t>
  </si>
  <si>
    <t xml:space="preserve">Blasticidin (solution) </t>
  </si>
  <si>
    <t>EAST PORT Praha s.r.o./VWR International s.r.o.</t>
  </si>
  <si>
    <t>Insect-XPRESS™, protein-free, hmyzí buněční medium, obsahující glutamin, balení 1 l</t>
  </si>
  <si>
    <t>Insect-Xpress w/L-gln 1 L</t>
  </si>
  <si>
    <t>EAST PORT Praha s.r.o.</t>
  </si>
  <si>
    <t>MEGM SingleQuot Kit Suppl. &amp; růstové faktory</t>
  </si>
  <si>
    <t>MEGM Mammary Epithelial SingleQuot kit -20 C</t>
  </si>
  <si>
    <t>MEGM™ (Mammary Epithelial Cell Growth Medium) BulletKit™, smíchané MEBM bazální medium a MEGM SingleQuot Kit Suppl. &amp; růstové faktory</t>
  </si>
  <si>
    <t>MEGM Mammary Epithelial BulletKit (CC-3151+CC-4136)</t>
  </si>
  <si>
    <t>Sigma - Aldrich spol. s r. o./ VWR International s.r.o.</t>
  </si>
  <si>
    <t>Trypsin-EDTA, 10x koncentrovaný roztok, sterilizováno filtrací, vhodné pro buněčné kultury, obsahující 5 g prasečího trypsinu, 2 g EDTA, roztok v soli, balení 100 ml</t>
  </si>
  <si>
    <t>Trypsin-EDTA solution</t>
  </si>
  <si>
    <t>Sigma - Aldrich spol. s r. o./ ROCHE s.r.o.</t>
  </si>
  <si>
    <t>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5 x 1 ml</t>
  </si>
  <si>
    <t>X-tremeGENE HP DNA Transfection Reagent</t>
  </si>
  <si>
    <t>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1 ml</t>
  </si>
  <si>
    <t>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0,4 ml</t>
  </si>
  <si>
    <t>cOmplete, EDTA-free Protease Inhibitor Tablets, ve skleněné lahvičce, balení 3 x 20 tablet</t>
  </si>
  <si>
    <t>complete,EDTA-free</t>
  </si>
  <si>
    <t>Trypsin-EDTA, 1x koncentrovaný roztok, sterilizováno filtrací, vhodné pro buněčné kultury, obsahující 0,5 g prasečího trypsinu, 0,2 g EDTA, 4Na/l v Hank's Balanced Salt Solution s phenol red, balení 500 ml</t>
  </si>
  <si>
    <t>Trypsin-EDTA, 1x, 0.25% roztok, sterilizováno filtrací, vhodné pro buněčné kultury, obsahující 2,5 g prasečího trypsinu, 0,2 g EDTA, 4Na/l v Hank's Balanced Salt Solution s phenol red, balení 500 ml</t>
  </si>
  <si>
    <t>Trypsin-EDTA, 1x, 0.25% roztok, sterilizováno filtrací, vhodné pro buněčné kultury, obsahující 2,5 g prasečího trypsinu, 0,2 g EDTA, 4Na/l v Hank's Balanced Salt Solution s phenol red, balení 100 ml</t>
  </si>
  <si>
    <t>RPMI 1640 medium, obsahující L-glutamin, phenol red, NaHCO3, bez HEPES, bez pyruvátu sodného, kapalné médium, sterilizováno filtrací, balení 24 x 500 ml</t>
  </si>
  <si>
    <t>RPMI 1640 Medium, 500 ml</t>
  </si>
  <si>
    <t>RPMI 1640 medium, obsahující L-glutamin, phenol red, NaHCO3, bez HEPES, bez pyruvátu sodného, kapalné médium, sterilizováno filtrací, balení 6 x 500 ml</t>
  </si>
  <si>
    <t>RPMI 1640 medium, obsahující L-glutamin, phenol red, NaHCO3, bez HEPES, bez pyruvátu sodného, kapalné médium, sterilizováno filtrací, balení 500 ml</t>
  </si>
  <si>
    <t>RPMI 1640 medium, Dutch modifikace, obsahující phenol red, 20 mM HEPES, NaHCO3, bez L-glutaminu, bez pyruvátu sodného, kapalné médium, sterilizováno filtrací, balení 6 x 500 ml</t>
  </si>
  <si>
    <t>RPMI 1640 medium, obsahující phenol red, bez L-glutaminu, bez HEPES, bez NaHCO3, bez pyruvátu sodného, 10 x koncentrované kapalné médium, sterilizováno filtrací, balení 500 ml</t>
  </si>
  <si>
    <t>RPMI 1640 medium, obsahující NaHCO3, bez phenol red, bez L-glutaminu, bez HEPES, bez pyruvátu sodného, kapalné médium, sterilizováno filtrací, balení 6 x 500 ml</t>
  </si>
  <si>
    <t>RPMI 1640 medium, obsahující NaHCO3, bez phenol red, bez L-glutaminu, bez HEPES, bez pyruvátu sodného, kapalné médium, sterilizováno filtrací, balení 500 ml</t>
  </si>
  <si>
    <t>G-418 roztok, čistota ≥98% (TLC), koncentrace 50 mg/ml, balení 20 ml</t>
  </si>
  <si>
    <t>G418 SOLUTION, 20 ML</t>
  </si>
  <si>
    <t>DMEM, obsahující 4,5 g/l glukózy, NaHCO3,  bez L-glutaminu, bez phenol red, bez pyruvátu sodného, bez HEPES, kapalné médium, sterilizováno filtrací, balení 500 ml</t>
  </si>
  <si>
    <t>Dulbecco’s Modified Eagle’s Medium - high glucose</t>
  </si>
  <si>
    <t>DMEM, obsahující 4,5 g/l glukózy, L-glutamin, phenol red, NaHCO3, bez pyruvátu sodného, bez HEPES, kapalné médium, sterilizováno filtrací, balení 24 x 500 ml</t>
  </si>
  <si>
    <t>DMEM, obsahující 4,5 g/l glukózy, L-glutamin, phenol red, NaHCO3, bez pyruvátu sodného, bez HEPES, kapalné médium, sterilizováno filtrací, balení 6 x 500 ml</t>
  </si>
  <si>
    <t>DMEM, obsahující 4,5 g/l glukózy, L-glutamin, pyruvát sodný, phenol red, NaHCO3, bez HEPES, kapalné médium, sterilizováno filtrací, balení 500 ml</t>
  </si>
  <si>
    <t>Fetal Bovine Serum, USA origin, sterilizováno filtrací, vhodné pro buněčné kultury, hybridomy, balení 500 ml</t>
  </si>
  <si>
    <t>Fetal Bovine Serum</t>
  </si>
  <si>
    <t>VWR International s.r.o./Sigma - Aldrich spol. s r. o.</t>
  </si>
  <si>
    <t>Penicillin-Streptomycin, 100 x koncentrovaný roztok, sterilizováno filtrací, balení 100 ml</t>
  </si>
  <si>
    <t>VWR International s.r.o./BioTech a.s.</t>
  </si>
  <si>
    <t>Trypsin EDTA, 1X koncentrovaný roztok v PBS, bez vápníku, bez hořčíku, bez phenol red, sterilizováno filtrací, balení 100 ml</t>
  </si>
  <si>
    <t>Trypsin-EDTA 1X in PBS w/o Calcium w/o Magnesium w/o Phenol Red - 100ml</t>
  </si>
  <si>
    <t>RPMI 1640 medium, obsahující 25 mM HEPES, L-glutamin, kapalné médium, sterilizováno filtrací, balení 500 ml</t>
  </si>
  <si>
    <t>RPMI 1640 medium, bez L-glutaminu, bez phenol red, kapalné médium, sterilizováno filtrací, balení 500 ml</t>
  </si>
  <si>
    <t>RPMI 1640 Medium, no glutamine</t>
  </si>
  <si>
    <t>DMEM, obsahující 4,5 g/l glukózy, bez  L-glutaminu, bez pyruvátu sodného, kapalné médium, sterilizováno filtrací, testováno pro růst L929 buněčné linie, balení 500 ml</t>
  </si>
  <si>
    <t>DMEM High Glucose w/o L-Glutamine w/o Sodium Pyruvate - 500ml</t>
  </si>
  <si>
    <t>DMEM, obsahující 4,5 g/l glukózy, bez  L-glutaminu, s pyruvátem sodným, kapalné médium, sterilizováno filtrací, balení 500 ml</t>
  </si>
  <si>
    <t>VWR International s.r.o.</t>
  </si>
  <si>
    <t>RPMI 1640 medium, Dutch modifikace, obsahující 20 mM HEPES, 1g/l NaHCO3, bez L-glutaminu, kapalné médium, sterilizováno filtrací, balení 500 ml</t>
  </si>
  <si>
    <t>McCoy's 5A, obsahující L-glutamin, kapalné médium, sterilizováno filtrací, balení 500 ml</t>
  </si>
  <si>
    <t>McCoy's 5A (Modified) Medium</t>
  </si>
  <si>
    <t>DPBS (Dulbecco's Phosphate Buffered Saline), bez vápníku, bez hořčíku, bezbarvý roztok, sterilní, vhodné pro buněčné kultury, balení 500 ml</t>
  </si>
  <si>
    <t>DMEM Ham's F-12, s L-glutaminem, s 15 mM HEPES,  kapalné médium, sterilizováno filtrací, testováno pro růst HeLa buněk, balení 500 ml</t>
  </si>
  <si>
    <t>DMEM, obsahující vysokou hladinu glukózy, stabilní L-glutamin, pyruvát sodný, kapalné médium, sterilizováno filtrací, testováno pro růst L929 buněčné linie, balení 500 ml</t>
  </si>
  <si>
    <t>DMEM, obsahující 4,5 g/l glukózy, s  L-glutaminem, bez pyruvátu sodného, kapalné médium, sterilizováno filtrací, testováno pro růst L929 buněčné linie, balení 500 ml</t>
  </si>
  <si>
    <t>BioTech a.s./VWR International s.r.o.</t>
  </si>
  <si>
    <t>RPMI 1640 medium, obsahující 25 mM HEPES, L-glutamin, kapalné médium, sterilizováno filtrací, balení 6 x 500 ml</t>
  </si>
  <si>
    <t>RPMI 1640 Medium, with 25 mM HEPES, with LGlutamine, 6 X 500 mL</t>
  </si>
  <si>
    <t>IMDM, obsahující L-glutamin, 25 mM HEPES, roztok, sterilizováno filtrací, balení 500 ml</t>
  </si>
  <si>
    <t>IMDM</t>
  </si>
  <si>
    <t>DPBS (Dulbecco's Phosphate Buffered Saline), bez vápníku, bez hořčíku, 1 x koncentrovaný roztok, sterilní, vhodné pro buněčné kultury, balení 1000 ml</t>
  </si>
  <si>
    <t>Dulbecco’s Phosphate Buffered Saline (DPBS), 1X, without Calcium, Magnesium, Phenol Red , 1000 mL</t>
  </si>
  <si>
    <t>BioTech a.s.</t>
  </si>
  <si>
    <t>DMEM, obsahující vysokou hladinu glukózy, 4 mM L-glutamin, pyruvát sodný, balení 6 x 500 ml</t>
  </si>
  <si>
    <t>DMEM with High Glucose, with 4.0 mM L-Glutamine, with Sodium Pyruvate 6x500ml</t>
  </si>
  <si>
    <t>Life Technologies Czech Republic s.r.o.</t>
  </si>
  <si>
    <t>RPMI 1640 medium, obsahující phenol red, bez L-glutaminu, bez HEPES, kapalné médium, sterilizováno filtrací, balení 500 ml</t>
  </si>
  <si>
    <t>RPMI 1640 medium, obsahující L-glutamin, phenol red, bez HEPES, bez pyruvátu sodného, kapalné médium, sterilizováno filtrací, balení 500 ml</t>
  </si>
  <si>
    <t>McCoy's 5A (modifikované) medium, obsahující vysokou hladinu glukózy, L-glutamin, bacto-peptone, phenol red, bez pyruvátu sodného, bez HEPES, sterilní kapalné médium, balení 500 ml</t>
  </si>
  <si>
    <t>10xDMEM</t>
  </si>
  <si>
    <t>Fetal Bovine Serum, South America origin, certifikát kvality, sterilizováno filtrací, balení 500 ml</t>
  </si>
  <si>
    <t>FBS</t>
  </si>
  <si>
    <t>BioTech a.s./Life Technologies Czech Republic s.r.o.</t>
  </si>
  <si>
    <t>Fetal Bovine Serum, South American Origin, tepelně inaktivovaný, balení 500 ml</t>
  </si>
  <si>
    <t>Fetal Bovine Serum, South American Origin, Heat Inactivated</t>
  </si>
  <si>
    <t>BIOFERM - lihovar Kolín, a.s.</t>
  </si>
  <si>
    <t>Líh jemný zvl. denat. 96,6% - sud á 200 l</t>
  </si>
  <si>
    <t>Isopropylalkohol, čistý, 5000 mL</t>
  </si>
  <si>
    <t>Isopropylalkohol čistý 5000 ml</t>
  </si>
  <si>
    <t>70 % isopropylalkohol v balení 5 l PE kanystr</t>
  </si>
  <si>
    <t>Líh bezvodý zvl. denat. 99,9% - sud á 200 l</t>
  </si>
  <si>
    <t>Cyklohexan, čistota pro analýzu, 10 000 mL</t>
  </si>
  <si>
    <t>Cyklohexan p.a. 10 l</t>
  </si>
  <si>
    <t>Toluen, čistota pro analýzu, 5000 mL</t>
  </si>
  <si>
    <t>Toluen p.a. 5000 ml</t>
  </si>
  <si>
    <t>Hexan, 5000 mL</t>
  </si>
  <si>
    <t>Hexan 5000 ml</t>
  </si>
  <si>
    <t>Diethylether, čistota pro analýzu, 1000 mL</t>
  </si>
  <si>
    <t>DIETHYLETHER p.a. 1000 ml</t>
  </si>
  <si>
    <t>Petrolether, čistota pro analýzu, 5000 mL</t>
  </si>
  <si>
    <t>Petrolether 40-65°C p.a./5000 ml</t>
  </si>
  <si>
    <t>Dichlormethan, čistota pro analýzu, 5000 mL</t>
  </si>
  <si>
    <t>Dichlormethan p.a. /5000 ml</t>
  </si>
  <si>
    <t xml:space="preserve">Methanol p.a./5000 ml </t>
  </si>
  <si>
    <t>Ethyl acetát, čistota pro analýzu, 5000 mL</t>
  </si>
  <si>
    <t xml:space="preserve">Ethyl-acetát p.a./5000 ml </t>
  </si>
  <si>
    <t>Aceton, čistota pro analýzu, 5000 mL</t>
  </si>
  <si>
    <t>Aceton p.a. 5000 ml</t>
  </si>
  <si>
    <t>kdokoliv</t>
  </si>
  <si>
    <t>cena za kus</t>
  </si>
  <si>
    <t xml:space="preserve">Špičky typ rainin, objem 1000 µl, kompatibilní s pipetami Rainin, nesterilní, balení 100 až 1000 ks v boxu či v sáčku, </t>
  </si>
  <si>
    <t xml:space="preserve">Špičky typ biohit Z, objem 50 - 1200 µl, délka90mm, kompatibilní s pipetami Biohit/ Sartorius, nesterilní, balení 100 až 1000 ks v boxu či v sáčku, </t>
  </si>
  <si>
    <t xml:space="preserve">Špičky typ biohit H, objem 50 - 1200 µl, délka71,5mm, kompatibilní s pipetami Biohit/ Sartorius, nesterilní, balení 100 až 1000 ks v boxu či v sáčku, </t>
  </si>
  <si>
    <t xml:space="preserve">Špičky typ biohit D, objem 50 - 350 µl, délka54mm, kompatibilní s pipetami Biohit/ Sartorius, nesterilní, balení 100 až 1000 ks v boxu či v sáčku, </t>
  </si>
  <si>
    <t xml:space="preserve">Špičky typ biohit J, objem 100 - 5000 µl, délka150mm, kompatibilní s pipetami Biohit/ Sartorius, nesterilní, balení 100 až 1000 ks v boxu či v sáčku, </t>
  </si>
  <si>
    <t xml:space="preserve">Špičky typ biohit E, objem 10 - 1000 µl, délka71,5mm, kompatibilní s pipetami Biohit/ Sartorius, nesterilní, balení 100 až 1000 ks v boxu či v sáčku, </t>
  </si>
  <si>
    <t>Špičky typ clearline, objem 200 µl, nesterilní, bez filtru, dlouhé, graduované, snížená retence, kompatibilní s pipetami Gilson, balení 960 ks</t>
  </si>
  <si>
    <t>Špičky typ clearline, objem 10 µl, nesterilní, bez filtru, dlouhé, graduované, snížená retence, kompatibilní s pipetami Gilson, balení 960 ks</t>
  </si>
  <si>
    <t>Špičky typ clearline, objem 50 - 1250 µl, sterilní, bez filtru, dlouhé, graduované, snížená retence, kompatibilní s pipetami Gilson, balení 960 ks</t>
  </si>
  <si>
    <t>Špičky typ clearline, objem 200 µl, sterilní, bez filtru, dlouhé, graduované, snížená retence, kompatibilní s pipetami Gilson, balení 960 ks</t>
  </si>
  <si>
    <t>Špičky typ clearline, objem 10 µl, sterilní, bez filtru, dlouhé, graduované, snížená retence, kompatibilní s pipetami Gilson, balení 960 ks</t>
  </si>
  <si>
    <t>Špičky typ clearline, objem 200 µl, sterilní, s filtrem, dlouhé, graduované, snížená retence, kompatibilní s pipetami Gilson, balení 960 ks</t>
  </si>
  <si>
    <t>Špičky typ clearline, objem 100 µl, sterilní, s filtrem, dlouhé, graduované, snížená retence, kompatibilní s pipetami Gilson, balení 960 ks</t>
  </si>
  <si>
    <t>Špičky typ clearline, objem 20 µl, sterilní, s filtrem, dlouhé, graduované, snížená retence, kompatibilní s pipetami Gilson, balení 960 ks</t>
  </si>
  <si>
    <t>Špičky typ clearline, objem 10 µl, sterilní, s filtrem, dlouhé, graduované, snížená retence, kompatibilní s pipetami Gilson, balení 960 ks</t>
  </si>
  <si>
    <t>Špičky typ eppendorf low retention, objem 0,5 – 20 µL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t>
  </si>
  <si>
    <t>Špičky typ eppendorf low retention, objem 0,1 – 10 µL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t>
  </si>
  <si>
    <t>Špičky typ eppendorf low retention, objem 2 - 200 μl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t>
  </si>
  <si>
    <t>Špičky typ eppendorf low retention, objem 50 - 1 000 μl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t>
  </si>
  <si>
    <t>Špičky typ epTIPS, Geloader, objem 0,5 – 20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192 ks</t>
  </si>
  <si>
    <t>Špičky typ epTIPS, objem 0,5 – 10 ml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200 ks</t>
  </si>
  <si>
    <t>Špičky typ epTIPS, objem 0,1 – 5 mL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500 ks</t>
  </si>
  <si>
    <t>Špičky typ epTIPS, objem 50 – 1250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t>
  </si>
  <si>
    <t>Špičky typ epTIPS, objem 50 – 1000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t>
  </si>
  <si>
    <t>Špičky typ epTIPS, objem 2 – 200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t>
  </si>
  <si>
    <t>Špičky typ epTIPS, objem 0,1 – 10 µlšpičky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t>
  </si>
  <si>
    <t>Špičky typ epTIPS, objem 0,1 – 20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t>
  </si>
  <si>
    <t>Špičky typ pipetman diamond D10000, objem 1000 - 10000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</si>
  <si>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D5000, objem 1000 - 5000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</si>
  <si>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D1200, objem 100 -1200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</si>
  <si>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D1000, objem 100 -1000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</si>
  <si>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D300, objem 20-300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</si>
  <si>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D200, objem 20 -200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</si>
  <si>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DL10, objem 0,1-10 µl, dlouhé,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</si>
  <si>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D10, objem 0,1-10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</si>
  <si>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DF1200, objem 100 -1200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</si>
  <si>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DF1000, objem 100 -1000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</si>
  <si>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DF300, objem 20-300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</si>
  <si>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DF200, objem 20 -200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</si>
  <si>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DF100, objem 10 -100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t>
  </si>
  <si>
    <t>Špičky typ pipetman diamond DF30, objem 2 - 30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t>
  </si>
  <si>
    <t>Špičky typ pipetman diamond DFL10, objem 0,1-10 µl, dlouhé,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t>
  </si>
  <si>
    <t>Špičky typ pipetman diamond DF10, objem 0,1-10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t>
  </si>
  <si>
    <t>Qsert vialky, čiré sklo s nízkou adsorbcí vzorku, vnitřní insert na objem vzorku 0,3 ml, ND9, s víčky a proříznutými septy PTFE/silikon, balení 100 ks</t>
  </si>
  <si>
    <t>Certified Vial Kit, Low Adsorption (LA) QsertVial</t>
  </si>
  <si>
    <t>Vial,screw,2ml,clr,cert,100PK</t>
  </si>
  <si>
    <t xml:space="preserve">MERCK spol. s r.o. </t>
  </si>
  <si>
    <t>Silikagel 60 F254, hliníkové folie pokryté silikagelem a fluorescenčním indikátorem F254, 25 ks, 20x20cm</t>
  </si>
  <si>
    <t>Silikagel 60 F254 25 TLC hliníkových fólií 20 x 20 cm</t>
  </si>
  <si>
    <t>silikagel</t>
  </si>
  <si>
    <t>Silikagel 60 (0,040-0,063 mm) pro kolonovou chromatografii (230-400 mesh ASTM) - 5 KG</t>
  </si>
  <si>
    <t>Silikagel 60 (0.040-0.063 mm) pro kolonovou chromatografii (230-400 mesh ASTM) - 5 KG</t>
  </si>
  <si>
    <t>Silikagel 60 (0,040-0,063mm) pro kolonovou chromatografii (230-400mesh ASTM)-25kg</t>
  </si>
  <si>
    <t>Modrá víčka s ULB bonded septy PTFE/silikon, ND 9, 1000 ks</t>
  </si>
  <si>
    <t>septa</t>
  </si>
  <si>
    <t>Suba-Seal septa, bílá guma, 25, pro průměr 14 mm,pro použití se spoji 14/20, 100 ks</t>
  </si>
  <si>
    <t>Pyridin, p.a.</t>
  </si>
  <si>
    <t>Pyridin, p.a., 1000 ml</t>
  </si>
  <si>
    <t>n-Hexan p.a., 1000 ml</t>
  </si>
  <si>
    <t>n-Hexan p.a. 1000 ml</t>
  </si>
  <si>
    <t>Dichlormethan p.a., 1000 ml</t>
  </si>
  <si>
    <t>Dichlormethan p.a. 1000 ml</t>
  </si>
  <si>
    <t>Ethanol, pro UV spektroskopii, min. 96%, 1000 ml</t>
  </si>
  <si>
    <t>Ethanol 96 % pro UV spektroskopii</t>
  </si>
  <si>
    <t xml:space="preserve">Dimethyl sulfoxide, ≥99.5% (GC), testovaný na kulturách rostlinných buněk, 500 ml , </t>
  </si>
  <si>
    <t>Dimethyl sulfoxide</t>
  </si>
  <si>
    <t xml:space="preserve">Dimethyl sulfoxide, ≥99.5% (GC), testovaný na kulturách rostlinných buněk, 100 ml , </t>
  </si>
  <si>
    <t xml:space="preserve">Dimethyl sulfoxide, sterilizovaný filtrací, &gt;99,7 %, vhodný pro hybridom, balení 5x 5ml, </t>
  </si>
  <si>
    <t xml:space="preserve">Dimethyl sulfoxide, pro HPLC, balení 1000 ml, </t>
  </si>
  <si>
    <t xml:space="preserve">Dimethyl sulfoxide, pro PCR, balení vialka 1 ml, </t>
  </si>
  <si>
    <t>Chloroform p.a., stablizován Amylenem, 5000 ml</t>
  </si>
  <si>
    <t>20034-AT1-M5000-1 Chloroform p.a. - stabil. Amylenem/5000 ml</t>
  </si>
  <si>
    <t>Isopropylalkohol p.a., 1000 ml</t>
  </si>
  <si>
    <t>Isopropylalkohol p.a. 1000 ml</t>
  </si>
  <si>
    <t>Ethanol p.a. ≥96 %, 1000 ml</t>
  </si>
  <si>
    <t>Ethanol 96 % p.a. 1000 ml</t>
  </si>
  <si>
    <t>Tetrahydrofuran p.a., 1000 ml</t>
  </si>
  <si>
    <t>TETRAHYDROFURAN p.a. 1000 ml</t>
  </si>
  <si>
    <t>Ethyl-acetát p.a. , 2500 ml</t>
  </si>
  <si>
    <t>Ethyl-acetát p.a./2500 ml (test na peroxidy) - U2</t>
  </si>
  <si>
    <t>n-Pentan p.a., 1000 ml</t>
  </si>
  <si>
    <t>n-Pentan p.a. 1000 ml</t>
  </si>
  <si>
    <t>PENTA</t>
  </si>
  <si>
    <t>Písek mořský 1000 g</t>
  </si>
  <si>
    <t>Ethyl-acetát p.a., 1000 ml</t>
  </si>
  <si>
    <t>Ethyl-acetát p.a./1000 ml (test na peroxidy) - U2</t>
  </si>
  <si>
    <t>Dichlormethan, HPLC, stabilizovaný, 2500 ml</t>
  </si>
  <si>
    <t>Dichlormethan stabilizovaný HPLC 2500 ml</t>
  </si>
  <si>
    <t>Benzen p.a., 1000 ml</t>
  </si>
  <si>
    <t>Benzen p.a. 1000 ml</t>
  </si>
  <si>
    <t>Acetonitrile LC-MC , 2500 ml</t>
  </si>
  <si>
    <t>Acetonitrile LC-MS CHROMASOLV, 2.5L</t>
  </si>
  <si>
    <t>Petrolether p.a., 2500 ml</t>
  </si>
  <si>
    <t>PETROLETHER p.a. 2500 ml (sklo)</t>
  </si>
  <si>
    <t>N,N-Dimethylformamide 5 L</t>
  </si>
  <si>
    <t>Methanol LC-MS, 2500 ml</t>
  </si>
  <si>
    <t>Methanol LC-MS CHROMASOLV®, 2,5l</t>
  </si>
  <si>
    <t>N,N-Dimethylformamid, pro HPLC, 2500 ml</t>
  </si>
  <si>
    <t>Dimethylformamide for HPLC, 2.5 L</t>
  </si>
  <si>
    <t>N,N-Dimethylformamid, A.R., 2500 ml</t>
  </si>
  <si>
    <t>N,N-Dimethylformamid A.R./2500 ml</t>
  </si>
  <si>
    <t>Methanol, HPLC gradient grade, 2500 ml</t>
  </si>
  <si>
    <t>Methanol, HPLC gradient 2500 ml</t>
  </si>
  <si>
    <t>Acetonitril, HPLC gradient grade  ≥99.9%, 2500 ml</t>
  </si>
  <si>
    <t>Acetonitril, HPLC pro gradient analysis/2500 ml</t>
  </si>
  <si>
    <t>Lachner</t>
  </si>
  <si>
    <t>METHYL-2-PYRROLIDONE (n-) Analytical Reagent A.R. 2.5 L</t>
  </si>
  <si>
    <t>N,N-Dimethylformamide anhydrous, 99.8%, 250 mL</t>
  </si>
  <si>
    <t>N,N-Dimethylformamide, 99.8%, Extra Dry over Molecular Sieve, AcroSeal®</t>
  </si>
  <si>
    <t>Tetrahydrofuran, min. 99 %, bezvodý, pod septem, na molekulárních sítech, 1000 ml</t>
  </si>
  <si>
    <t>Tetrahydrofuran, 99.5%, Extra Dry over Molecular Sieve, Stabilized, AcroSeal® 100ml</t>
  </si>
  <si>
    <t>Tetrahydrofuran, min. 99 %, bezvodý, pod septem, na molekulárních sítech, 500 ml</t>
  </si>
  <si>
    <t>Tetrahydrofuran, min. 99 %, bezvodý, pod septem, na molekulárních sítech, 100 ml</t>
  </si>
  <si>
    <t>Toluene, 99.85%, Extra Dry over Molecular Sieve, AcroSeal®</t>
  </si>
  <si>
    <t>Tetrahydrofuran sušený (max. 0,005 % H2O) SeccoSolv® - 500 ML</t>
  </si>
  <si>
    <t>Dichlormethan, min. 99 %, bezvodý, pod septem, 1000 ml</t>
  </si>
  <si>
    <t>Dichlormethan, min. 99 %, bezvodý, pod septem, 100 ml</t>
  </si>
  <si>
    <t>Dichlormethan, min. 99 %, bezvodý, pod septem, na mol. sítech, 1000 ml</t>
  </si>
  <si>
    <t>Dichlormethan, min. 99 %, bezvodý, pod septem, na mol. sítech, 500 ml</t>
  </si>
  <si>
    <t>Dichlormethan, min. 99 %, bezvodý, pod septem, na mol. sítech, 100 ml</t>
  </si>
  <si>
    <t>Dioxan, min. 99 %, bezvodý, pod septem, 1000 ml</t>
  </si>
  <si>
    <t>Dioxan, min. 99 %, bezvodý, pod septem, 100 ml</t>
  </si>
  <si>
    <t>Dioxan, min. 99 %, bezvodý, pod septem, na mol. sítech, 1000 ml</t>
  </si>
  <si>
    <t>Dioxan, min. 99 %, bezvodý, pod septem, na mol. sítech, 100 ml</t>
  </si>
  <si>
    <t>Pyridin, min. 99 %, bezvodý, pod septem, 1000 ml</t>
  </si>
  <si>
    <t>Pyridin, min. 99 %, bezvodý, pod septem, 100 ml</t>
  </si>
  <si>
    <t>Pyridin, min. 99 %, bezvodý, pod septem, na mol. sítech, 1000 ml</t>
  </si>
  <si>
    <t>Pyridin, min. 99 %, bezvodý, pod septem, na mol. sítech, 500 ml</t>
  </si>
  <si>
    <t>Pyridin, min. 99 %, bezvodý, pod septem, na mol. sítech, 100 ml</t>
  </si>
  <si>
    <t>Toluen, min. 99 %, bezvodý, pod septem, 1000 ml</t>
  </si>
  <si>
    <t>Toluen, min. 99 %, bezvodý, pod septem, 100 ml</t>
  </si>
  <si>
    <t>Methanol, min. 99 %, bezvodý, pod septem, 1000 ml</t>
  </si>
  <si>
    <t>Methanol, min. 99 %, bezvodý, pod septem, 100 ml</t>
  </si>
  <si>
    <t>Methanol, min. 99 %, bezvodý, pod septem, na mol. sítech, 1000 ml</t>
  </si>
  <si>
    <t>Methanol, min. 99 %, bezvodý, pod septem, na mol. sítech, 500 ml</t>
  </si>
  <si>
    <t>Methanol, min. 99 %, bezvodý, pod septem, na mol. sítech, 100 ml</t>
  </si>
  <si>
    <t>Acetonitril, min. 99 %, bezvodý, pod septem, 1000 ml</t>
  </si>
  <si>
    <t>Acetonitril, min. 99 %, bezvodý, pod septem, 100 ml</t>
  </si>
  <si>
    <t>Acetonitril, min. 99 %, bezvodý, pod septem, na mol. sítech, 1000 ml</t>
  </si>
  <si>
    <t>Acetonitril, min. 99 %, bezvodý, pod septem, na mol. sítech, 500 ml</t>
  </si>
  <si>
    <t>Acetonitril, min. 99 %, bezvodý, pod septem, na mol. sítech, 100 ml,</t>
  </si>
  <si>
    <t>Lachner/Penta</t>
  </si>
  <si>
    <t>Síran hořečnatý bezvodý p.a. 1000 g</t>
  </si>
  <si>
    <t>Kyselina octová 99% p.a. 1000 ml</t>
  </si>
  <si>
    <t>Síran sodný bezvodý p.a. 1000 g</t>
  </si>
  <si>
    <t>Amoniak - vodný roztok p.a. 1000 ml</t>
  </si>
  <si>
    <t>Peroxid vodíku 30% p.a. 1000 ml</t>
  </si>
  <si>
    <t>Sigma Aldrich spol. s r. o.</t>
  </si>
  <si>
    <t>Triisopropylsilane, min. 98 %, pod septem, 10 g</t>
  </si>
  <si>
    <t>Triisopropylsilane</t>
  </si>
  <si>
    <t>Trifluoromethanesulfonic anhydride</t>
  </si>
  <si>
    <t>Trifluoromethanesulfonic anhydride, min. 99 %, 10 g</t>
  </si>
  <si>
    <t>Trifluoromethanesulfonic anhydride, min. 99 %, 5 g</t>
  </si>
  <si>
    <t>Bis(diisopropylamino)chlorophosphine, min. 95 %, 5 g</t>
  </si>
  <si>
    <t xml:space="preserve">Bis(diisopropylamino)chlorophosphine </t>
  </si>
  <si>
    <t>4-Bromo-1-butene</t>
  </si>
  <si>
    <t>4-Bromo-1-butene, min. 97 %, 10 g</t>
  </si>
  <si>
    <t>4-Methoxyphenylboronic acid, min. 95 %, 5 g</t>
  </si>
  <si>
    <t>4-Methoxyphenylboronic acid</t>
  </si>
  <si>
    <t>4-Methoxyphenylboronic acid, min. 95 %, 25 g</t>
  </si>
  <si>
    <t>trifluoroacetic acid</t>
  </si>
  <si>
    <t>Trifluoroacetic acid, min. 99 %, 100 ml</t>
  </si>
  <si>
    <t>(Triisopropylsilyl)acetylene, min. 95 %, 25 g</t>
  </si>
  <si>
    <t>(Triisopropylsilyl)acetylene 25g</t>
  </si>
  <si>
    <t>Fluorochem/Sigma Aldrich/</t>
  </si>
  <si>
    <t>Triethylamine, min. 99 %, bezvodý, 100 ml</t>
  </si>
  <si>
    <t>Triethylamine, min. 99 %, bezvodý, 1000 ml</t>
  </si>
  <si>
    <t>M.G.P. spol. s r.o.</t>
  </si>
  <si>
    <t>P32 a-ATP 9,25MBq</t>
  </si>
  <si>
    <t>ATP-(2,8-3H)</t>
  </si>
  <si>
    <t>[alpha-32]ATP, 111 TBq/mmol, 9.25 MBq</t>
  </si>
  <si>
    <t>ATP gama P32 (18,5MBq)</t>
  </si>
  <si>
    <t xml:space="preserve">Met-35S-Label L-methionine 35S + L-Cysteine 35S </t>
  </si>
  <si>
    <t>Deoxythymidine 5'-[a-32P] triphosphate (9,25 MBq)</t>
  </si>
  <si>
    <t>[alpha-32]GTP, 111 TBq/mmol, 9.25 MBq</t>
  </si>
  <si>
    <t>Tris(hydroxymethyl)aminomethan, min 99,9%, 5kg</t>
  </si>
  <si>
    <t>TRIZMA BASE</t>
  </si>
  <si>
    <t>Tris(hydroxymethyl)aminomethan, min 99,9%, 1kg</t>
  </si>
  <si>
    <t>Tris(hydroxymethyl)aminomethan, min 99,9%, 500g</t>
  </si>
  <si>
    <t>HEPES, min 99,5%, p.a., 1kg</t>
  </si>
  <si>
    <t>HEPES</t>
  </si>
  <si>
    <t>HEPES, min 99,5%, p.a., 500g</t>
  </si>
  <si>
    <t>HEPES, min 99,5%, p.a., 100g</t>
  </si>
  <si>
    <t>Glycin, min 99%, HPLC čistota, 1kg</t>
  </si>
  <si>
    <t>Glycin</t>
  </si>
  <si>
    <t>Glycin, min 99%, HPLC čistota, 500g</t>
  </si>
  <si>
    <t>Glycin, min 99%, HPLC čistota, 100g</t>
  </si>
  <si>
    <t>Glycin, min 99%, pro elektroforézu, 1kg</t>
  </si>
  <si>
    <t>Glycin, min 99%, pro elektroforézu, 500g</t>
  </si>
  <si>
    <t>P-LAB a.s.</t>
  </si>
  <si>
    <t>Glycin, min 99%, p.a., 1kg</t>
  </si>
  <si>
    <t>Glycin, min 99%, p.a., 250g</t>
  </si>
  <si>
    <t>Glycin, min 99%, p.a., 500g</t>
  </si>
  <si>
    <t>protilátky</t>
  </si>
  <si>
    <t>Anti-HA magnetické kuličky, magnetické kuličky k imunoprecipitaci rekombinantních proteinů obsahujících HA-tag (peptidový epitop YPYDVPDYA), obsahující vysoce specifickou monoklonální anti-HA protilátku (klon 2-2.2.14), koncentrace kuliček 10 mg/ml, balení 5 ml</t>
  </si>
  <si>
    <t>Pierce™ Anti-HA Beads 1ml</t>
  </si>
  <si>
    <t>Anti-HA magnetické kuličky, magnetické kuličky k imunoprecipitaci rekombinantních proteinů obsahujících HA-tag (peptidový epitop YPYDVPDYA), obsahující vysoce specifickou monoklonální anti-HA protilátku (klon 2-2.2.14), koncentrace kuliček 10 mg/ml, balení 1 ml</t>
  </si>
  <si>
    <t>Anti-DYKDDDDK tag</t>
  </si>
  <si>
    <t>MUF-Pro s.r.o./P-LAB/merci/Merck/sigma</t>
  </si>
  <si>
    <t>Filtrační systém vakuový Stericup, materiál membrány PVDF, velikost pórů 0,45um, objem lahve 500 ml</t>
  </si>
  <si>
    <t>Filtrační systém vakuový Stericup, materiál membrány PVDF, velikost pórů 0,2um, objem lahve 500 ml</t>
  </si>
  <si>
    <t>Filtrační systém vakuový Stericup, materiál membrány PVDF, velikost pórů 0,45um, objem lahve 250 ml</t>
  </si>
  <si>
    <t>Filtrační systém vakuový Stericup, materiál membrány PVDF, velikost pórů 0,2um, objem lahve 250 ml</t>
  </si>
  <si>
    <t>SciTech, spol. s r.o.</t>
  </si>
  <si>
    <t>Láhev reagenční, s GL 45, z borosilikátového skla, s modrým víčkem a vylévacím kroužkem, objem 250 ml</t>
  </si>
  <si>
    <t>Lahev s GL45 100ml, modré víčko a vyl. kroužek</t>
  </si>
  <si>
    <t>Láhev reagenční, s GL 45, z borosilikátového skla, s modrým víčkem a vylévacím kroužkem, objem 1000 ml</t>
  </si>
  <si>
    <t>Láhev reagenční, s GL 45, z borosilikátového skla, s modrým víčkem a vylévacím kroužkem, objem 500 ml</t>
  </si>
  <si>
    <t>Láhev reagenční, s GL 45, z borosilikátového skla, s modrým víčkem a vylévacím kroužkem, objem 100 ml</t>
  </si>
  <si>
    <t>Parafilm M, role, šířka: 4 palce × 250 stop</t>
  </si>
  <si>
    <t>Parafilm M, role, šířka: 2 palce × 250 stop</t>
  </si>
  <si>
    <t>Parafilm M, role, šířka: 4 palce × 125 stop</t>
  </si>
  <si>
    <t>Vialka z čirého sodno draselného skla, objem 2,5 ml, průměr 10 mm, výška 50 mm,  s vnitřním zamačkávacím PE víčkem, balení 496 ks</t>
  </si>
  <si>
    <t>Lahvičky z čirého sodno draselného skla</t>
  </si>
  <si>
    <t>Zkumavky z bezbarvého čirého polystyrenu, na jedno použití, 12 mm průměr, 75 mm délka; max RCF 1 300 x g, 1000 ks</t>
  </si>
  <si>
    <t>Zkumavky PS 12x75 mm</t>
  </si>
  <si>
    <t>Zkumavky z bezbarvého čirého polystyrenu, na jedno použití, 11 mm průměr, 70 mm délka; max RCF 1 300 x g, 1000 ks</t>
  </si>
  <si>
    <t>Zkumavky PS 11x70 mm</t>
  </si>
  <si>
    <t>Zkumavka s rovným okrajem</t>
  </si>
  <si>
    <t xml:space="preserve">Zkumavka s rovným okrajem, objem 23ml, vnější průměr 16 mm, délka 160 mm, tloušťka stěny 0,8 mm, balení 100 ks, </t>
  </si>
  <si>
    <t xml:space="preserve">Zkumavka s rovným okrajem, objem 11ml, vnější průměr 15 mm, délka 85 mm, tloušťka stěny 0,9 mm, balení 100 ks, </t>
  </si>
  <si>
    <t>Oxid uhličitý 3.0 svazek 450 kg</t>
  </si>
  <si>
    <t>Kyslík technický 20L/20MPa</t>
  </si>
  <si>
    <t>Kyslík pro dýchání (medicinální) 20L/20MPa</t>
  </si>
  <si>
    <t>Dusík 4.6 50L/20MPa</t>
  </si>
  <si>
    <t>Helium 4.6 50L/20MPa</t>
  </si>
  <si>
    <t>Kyslík technický 2.5 50L/20MPa</t>
  </si>
  <si>
    <t>Argon 5.0 50L/20MPa</t>
  </si>
  <si>
    <t>Helium 5.0 50L/20MPa</t>
  </si>
  <si>
    <t>Oxid uhličitý 3.0 20 kg</t>
  </si>
  <si>
    <t>Helium kapalné</t>
  </si>
  <si>
    <t>Argon 4.6 50L/20MPa</t>
  </si>
  <si>
    <t>Dusík kapalný 5.0</t>
  </si>
  <si>
    <t>BIO-RAD spol. s.r.o.</t>
  </si>
  <si>
    <t>Skla na elektroforézu, Mini-Protean Short Glass, bal. 5 ks</t>
  </si>
  <si>
    <t>Mini-PROTEAN® Short Plates</t>
  </si>
  <si>
    <t>4–20% Mini-Protean TGX polyakrylamidový gel, 8.6cm x 6.7cm, 15 jamek, 15 ul, bal. 10 ks</t>
  </si>
  <si>
    <t>4–20% Mini-PROTEAN® TGX™ Gel, 15 well, 15 µl</t>
  </si>
  <si>
    <t>4–20% Mini-Protean TGX polyakrylamidový gel, 8.6cm x 6.7cm, 10 jamek, 50 ul, bal. 10 ks</t>
  </si>
  <si>
    <t>4–20% Mini-PROTEAN® TGX™ Gel, 10 well, 50 µl</t>
  </si>
  <si>
    <t>4–15% Mini-Protean TGX polyakrylamidový gel, 8.6cm x 6.7cm, 12 jamek, 20 ul vzorku, bal. 10 ks</t>
  </si>
  <si>
    <t>4–15% Mini-PROTEAN® TGX™ Precast Protein Gels, 12-well, 20 µl</t>
  </si>
  <si>
    <t>4-12% Criterion XT Bis-Tris polyakrylamidový gel,  13.3cm × 8.7 cm, 26 jamek, 15 ul, bal. 10 ks</t>
  </si>
  <si>
    <t>4–12% Criterion™ XT Bis-Tris Protein Gel, 26 well, 15 µl</t>
  </si>
  <si>
    <t>Skleněné desky, Mini-Protean Glass Plates, 1 mm integrovaný spacer, bal. 5 ks</t>
  </si>
  <si>
    <t>Blotting-Grade Blocker, odtučněné suché mléko pro western-blot aplikace, 300 g</t>
  </si>
  <si>
    <t>Filtrační papíry na blotování, 7.5 cm x 10 cm, vhodné pro Mini Trans-Blot kazetu, bal. 50 ks</t>
  </si>
  <si>
    <t>Filtrační papíry na blotování, 18.5 cm x 19 cm, vhodné pro Protean II XL gely, bal. 30 ks</t>
  </si>
  <si>
    <t>Proteinový marker, Precision Plus Protein-Dual Color standards, bal. 500 ul</t>
  </si>
  <si>
    <t>Proteinový marker, Precision Plus Protein-Unstained standards, bal. 500 ul</t>
  </si>
  <si>
    <t>Skleněné desky, Mini-Protean Glass Plates, 0,75 mm integrovaný spacer, bal. 5 ks</t>
  </si>
  <si>
    <t xml:space="preserve">Glass Plates, 1 krabička/bal. Mini-PROTEAN® </t>
  </si>
  <si>
    <t>Blotting-Grade Blocker</t>
  </si>
  <si>
    <t>P-lab a.s./kdokoliv</t>
  </si>
  <si>
    <t>Koncentrát gelu pro sekvenaci (25% akrylamid/bisakrylamid, močovina 50%, 19:1), bal. 1000 ml</t>
  </si>
  <si>
    <t>SDS, sodium dodecylsulfát pro elektroforézu, prášek, bal. 500 g</t>
  </si>
  <si>
    <t>SDS, sodium dodecylsulfát pro elektroforézu, prášek, bal. 100 g</t>
  </si>
  <si>
    <t>Akrylamid pro elektroforézu, čistota (HPLC), prášek, bal. 1000 g</t>
  </si>
  <si>
    <t>Akrylamid pro elektroforézu, čistota (HPLC), prášek, bal. 500 g</t>
  </si>
  <si>
    <t>30% roztok akrylamidu/bisakrylamidu, 37,5:1, bal. 500 ml</t>
  </si>
  <si>
    <t>tert-Butyllithium solution 1.7 M in pentane (4X25ML)</t>
  </si>
  <si>
    <t>Potassium bis(trimethylsilyl)amide solution 0.5 M in toluene</t>
  </si>
  <si>
    <t xml:space="preserve">Lithium bis(trimethylsilyl)amide solution </t>
  </si>
  <si>
    <t>Bis(2,2,6,6-tetramethylpiperidinyl)zinc, lithium chloride, magnesium chloride complex solution, 100ml</t>
  </si>
  <si>
    <t>2,2,6,6-Tetramethylpiperidinylmagnesium chloride lithium chloride complex solution 1.0 M in THF/toluene</t>
  </si>
  <si>
    <t>Lachner/Sigma Aldrich</t>
  </si>
  <si>
    <t>n-Butyllithium solution 2.5 M in hexanes , 100 ml</t>
  </si>
  <si>
    <t>n-Butyllithium solution 1.6 M in hexanes</t>
  </si>
  <si>
    <t>Precision Plus Protein All Blue Standards</t>
  </si>
  <si>
    <t>NEB/ Biotech a.s.</t>
  </si>
  <si>
    <t>Color Prestained Protein Standard, Broad Range, mix 12 rekombinantních proteinů v rozsahu 11-245 kB, se dvěma referenčními pruhy v jiných barvách na 25 a 80 kDa, koncentrace 0,2 mg/ml, balení 150 nanášek</t>
  </si>
  <si>
    <t>1kb DNA ladder, rozsah 500 bp - 10 kb, balení musí obsahovat také nanášecí barvivo Purple (6X), balení 1000 nanášek</t>
  </si>
  <si>
    <t>1kb DNA ladder, rozsah 500 bp - 10 kb, balení musí obsahovat také nanášecí barvivo Purple (6X), balení 200 nanášek</t>
  </si>
  <si>
    <t>100 bp DNA ladder, rozsah 100 - 1517 bp, balení musí obsahovat také nanášecí barvivo purple (6X), balení 100 nanášek</t>
  </si>
  <si>
    <t>Alchimica s.r.o./vWR</t>
  </si>
  <si>
    <t>Protein Marker VI (10 - 245) prestained</t>
  </si>
  <si>
    <t>Kyselina trifluoroctová pro syntézu - 500 ML</t>
  </si>
  <si>
    <t>Kyselina citronová bezvodá p.a. 1000 g</t>
  </si>
  <si>
    <t>Kyselina chlorovodíková 35% p.a. 1000 ml</t>
  </si>
  <si>
    <t>Kyselina sírová p.a. 1000 ml</t>
  </si>
  <si>
    <t>Jednorázové PD 10 odsolovací kolony, cross-linked dextran, balení 30 ks, průměr 15 mm, objem 8,3 ml, velikost částic &gt;50 μm (suché)</t>
  </si>
  <si>
    <t>Disposable PD 10 Desalting Columns</t>
  </si>
  <si>
    <t xml:space="preserve">Kolonky pro přečištění RNA s radiovým značením, ve formě spin kolonek pro mikrocentrifugu s víčkem a oddělitelným dnem, plnění gelem Sephadex-50 v STE pufru (složení pufru: 10mM Tris-HCI, 1mM EDTA, 100mM NaCl), kolonky ošetřené dietypropyl karbonátem před naplněním pro eliminaci RNáz, balení 50 kolonek  </t>
  </si>
  <si>
    <t>MACHEREY-NAGEL</t>
  </si>
  <si>
    <r>
      <t xml:space="preserve">Kit dva v jednom pro přečištění produktu po PCR reakci a pro extrakci DNA z agarózových a polyakrylamidových gelů, ve formě spin kolonek, pro fragmenty velikosti 50 bp - 20 kbp, absorbance produktu při 260/280 minimálně 1,8, vazebná kapacita 25 μg, typická výtěžnost 70 - 90 %, balení po </t>
    </r>
    <r>
      <rPr>
        <sz val="11"/>
        <color rgb="FFFF0000"/>
        <rFont val="Calibri"/>
        <family val="2"/>
        <charset val="238"/>
        <scheme val="minor"/>
      </rPr>
      <t xml:space="preserve">250 </t>
    </r>
    <r>
      <rPr>
        <sz val="11"/>
        <rFont val="Calibri"/>
        <family val="2"/>
        <charset val="238"/>
        <scheme val="minor"/>
      </rPr>
      <t>ks kolonek</t>
    </r>
  </si>
  <si>
    <r>
      <t xml:space="preserve">Kit dva v jednom pro přečištění produktu po PCR reakci a pro extrakci DNA z agarózových a polyakrylamidových gelů, ve formě spin kolonek, pro fragmenty velikosti 50 bp - 20 kbp, absorbance produktu při 260/280 minimálně 1,8, vazebná kapacita 25 μg, typická výtěžnost 70 - 90 %, balení po </t>
    </r>
    <r>
      <rPr>
        <sz val="11"/>
        <color rgb="FFFF0000"/>
        <rFont val="Calibri"/>
        <family val="2"/>
        <charset val="238"/>
        <scheme val="minor"/>
      </rPr>
      <t xml:space="preserve">50 </t>
    </r>
    <r>
      <rPr>
        <sz val="11"/>
        <rFont val="Calibri"/>
        <family val="2"/>
        <charset val="238"/>
        <scheme val="minor"/>
      </rPr>
      <t>ks kolonek</t>
    </r>
  </si>
  <si>
    <t>DYNEX TECHNOLOGIES, spol. s r.o.</t>
  </si>
  <si>
    <t>Kit pro extrakci RNA, ve formě spin kolonek, eliminace  genomické DNA bez použití DNázy, vazebná kapacita 100 µg RNA, balení 250 kolonek</t>
  </si>
  <si>
    <t>Kit pro extrakci RNA, ve formě spin kolonek, eliminace genomické DNA bez použití DNázy, vazebná kapacita 100 µg RNA, balení 50 kolonek</t>
  </si>
  <si>
    <t>Kit pro přečištění a zakoncentrování DNA po PCR , ve formě spin kolonek, vazebná kapacita 10 µg,  výtěžnost až 95 % DNA, pro DNA o velikosti 100 pb - 10 kb, 250 ks kolonek</t>
  </si>
  <si>
    <t>Kit pro přečištění a zakoncentrování DNA po PCR , ve formě spin kolonek, vazebná kapacita 10 µg,  výtěžnost až 95 % DNA, pro DNA o velikosti 100 pb - 10 kb, 50 ks kolonek</t>
  </si>
  <si>
    <t>Kit pro extrakci DNA z gelu, ve formátu spin kolonek, vazebná kapacita až 10 µg  DNA/kolonka, min. eluční objem 30 µl, pro DNA o velikosti 70 - 10 bp, výtěžek až 95 %, balení 250 ks kolonek</t>
  </si>
  <si>
    <t>Kit pro extrakci DNA z gelu, ve formátu spin kolonek, vazebná kapacita až 10 µg  DNA/kolonka, min. eluční objem 30 µl, pro DNA o velikosti 70 - 10 bp, výtěžek až 95 %, balení 50 ks kolonek</t>
  </si>
  <si>
    <t>Kit pro přípravu plazmidové DNA, ve formě spin kolonek, výtěžek: až 20 µg plazmidové DNA/kolonka, min. eluční objem max. 50 µl, doba přípravy vzorku max 30 minut, balení 100 ks kolonek</t>
  </si>
  <si>
    <t>Kit pro přípravu plazmidové DNA, ve formě spin kolonek, výtěžek: až 20 µg plazmidové DNA/kolonka, min. eluční objem max. 50 µl, doba přípravy vzorku max. 30 minut, balení 250 ks kolonek</t>
  </si>
  <si>
    <t>Kit pro přípravu plazmidové DNA, ve formě spin kolonek, výtěžek: až 20 µg plazmidové DNA/kolonka, min. eluční objem max. 50 µl, doba přípravy vzorku max. 30 minut, balení 50 ks kolonek</t>
  </si>
  <si>
    <t>Thermo Fisher Scientific</t>
  </si>
  <si>
    <t>Kit pro izolaci plazmidové DNA, ve fromě spin kolonek umožňujících filtraci centrifugováním nebo podtlakem, výtěžnost 200 µg of plasmid DNA z 50 mL bakteriální kultury, balení 25 ks kolonek</t>
  </si>
  <si>
    <t>Kit pro izolaci plazmidové DNA, ve fromě spin kolonek umožňujících filtraci centrifugováním nebo podtlakem, výtěžnost 750 µg plasmidové DNA z 250 mL bakteriální kultury, balení 25 ks kolonek</t>
  </si>
  <si>
    <t>Kit pro izolaci plazmidové DNA, ve fromě spin kolonek umožňujících filtraci centrifugováním nebo podtlakem, výtěžnost 750 µg plasmidové DNA z 250 mL bakteriální kultury, balení 10 ks kolonek</t>
  </si>
  <si>
    <t>Kit pro izolaci plazmidové DNA, ve fromě spin kolonek umožňujících filtraci centrifugováním nebo podtlakem, bez endotoxinů (max koncentrace endotoxinů &lt;0.1 EU/µg plazmidové DNA), balení 10 ks kolonek</t>
  </si>
  <si>
    <t>fisher sci/vwr</t>
  </si>
  <si>
    <t>SuperSignal West Femto Maximum Sensitivity Substrate, 200mL, kit</t>
  </si>
  <si>
    <t>SuperSignal West Femto Maximum Sensitivity Substrate 200mL kit</t>
  </si>
  <si>
    <t>Zymo Research</t>
  </si>
  <si>
    <t>Kit pro přípravu plazmidové DNA, ve formě spin kolonek, čistota produktu: Absorbance při 260/280 ≥ 1.8, výtěžek: až 25 µg plazmidové DNA/kolonka, min. eluční objem max. 30 µl, doba přípravy vzorku max. 8 minut, balení 100 ks kolonek</t>
  </si>
  <si>
    <t>mini Quick Spin RNA Columns, pkg of 50 columns</t>
  </si>
  <si>
    <t>Kit pro extrakci RNA z agarózových gelů, ve fromě spin kolonek, pro RNA &gt; 500 nt musí být výtěžnost  minimálně 80 %, min. eluční objem max. 6 µl, kapacita 10  µg RNA, balení  50 ks kolonek</t>
  </si>
  <si>
    <t>Kit pro přečištění a zakoncentrování DNA po PCR nabo enzymatické reakci, ve formě spin kolonek bez víčka, výtěžek: až 100 µg  DNA/kolonka, min. eluční objem max. 25 µl, pro DNA o velikosti 50 - 10 pb musí být výtěžnost min 70 %, pro DNA o velikosti 11 - 23 kb musí být výtěžnost min 50 %, balení 50 ks kolonek</t>
  </si>
  <si>
    <t>Kit pro přečištění a zakoncentrování DNA po PCR nabo enzymatické reakci, ve formě spin kolonek s víčkem, výtěžek: až 25 µg  DNA/kolonka, min. eluční objem max. 25 µl, pro DNA o velikosti 50 - 10 pb musí být výtěžnost min 70 %, pro DNA o velikosti 11 - 23 kb musí být výtěžnost min 50 %, balení 50 ks kolonek</t>
  </si>
  <si>
    <t>Kit pro přečištění a zakoncentrování DNA po PCR nabo enzymatické reakci, ve formě spin kolonek bez víčka, výtěžek: až 25 µg  DNA/kolonka, min. eluční objem max. 25 µl, pro DNA o velikosti 50 - 10 pb musí být výtěžnost min 70 %, pro DNA o velikosti 11 - 23 kb musí být výtěžnost min 50 %, balení 50 ks kolonek</t>
  </si>
  <si>
    <t>Kit pro přečištění a zakoncentrování DNA po PCR nabo enzymatické reakci, ve formě spin kolonek s víčkem, výtěžek: až 5 µg  DNA/kolonka, min. eluční objem max. 6 µl, pro DNA o velikosti 50 - 10 pb musí být výtěžnost min 70 %, pro DNA o velikosti 11 - 23 kb musí být výtěžnost min 50 %, balení 50 ks kolonek</t>
  </si>
  <si>
    <t>Kit pro přečištění a zakoncentrování DNA po PCR nabo enzymatické reakci, ve formě spin kolonek bez víčka, výtěžek: až 5 µg  DNA/kolonka, min. eluční objem max. 6 µl, pro DNA o velikosti 50 - 10 pb musí být výtěžnost min 70 %, pro DNA o velikosti 11 - 23 kb musí být výtěžnost min 50 %, balení 50 ks kolonek</t>
  </si>
  <si>
    <t>QIAprep Spin Miniprep Kit (250)</t>
  </si>
  <si>
    <t>Kit pro extrakci DNA z agarosového gelu, ve formátu kolonek s víčkem, čistota produktu: Absorbance při 260/280 ≥ 1.8, Absorbance při 260/A230 &gt;1.8, výtěžek: až 5 µg  DNA/kolonka, min. eluční objem max. 6 µl, pro DNA o velikosti 50 - 10 bp musí být výtěžnost min 70 %, balení 50 ks kolonek</t>
  </si>
  <si>
    <t>QIAprep 2.0 Spin Columns (100)</t>
  </si>
  <si>
    <t>vwr/lab mark</t>
  </si>
  <si>
    <t>GelRed Nucleic Acid Gel Stain, 10 000 X ve vodě, 0,5 ml</t>
  </si>
  <si>
    <t>GelRed Nucleic Acid Gel Stain, 10,000X in water</t>
  </si>
  <si>
    <t>fisher sci /vwr</t>
  </si>
  <si>
    <t>Thermo Casein TBS blocker, 100 ml</t>
  </si>
  <si>
    <t>Thermo Casein TBS blocker</t>
  </si>
  <si>
    <t>XTT sodium salt</t>
  </si>
  <si>
    <t>Urea</t>
  </si>
  <si>
    <t>Urea, čistota UltraPure, balení 500 g</t>
  </si>
  <si>
    <t>kdokoliv (P-lab)</t>
  </si>
  <si>
    <t>Imidazole, čistota (GC) ≥99 %, voda ≤0,2 %, balení 1000 g</t>
  </si>
  <si>
    <t>Imidazol</t>
  </si>
  <si>
    <t>Imidazole, čistota (GC) ≥99 %, voda ≤0,2 %, balení 500 g</t>
  </si>
  <si>
    <t>Imidazole, čistota (GC) ≥99 %, voda ≤0,2 %, balení 250 g</t>
  </si>
  <si>
    <t>Imidazole, čistota (GC) ≥99 %, voda ≤0,2 %, balení 50 g</t>
  </si>
  <si>
    <t>Hydroxid sodný p.a., balení 1000 g</t>
  </si>
  <si>
    <t>Hydroxid sodný p.a. 1000 g</t>
  </si>
  <si>
    <t>Chlorid sodný p.a. , balení 1000 g</t>
  </si>
  <si>
    <t>Chlorid sodný p.a. 1000 g</t>
  </si>
  <si>
    <t>Protease Inhibitor Cocktail, obsahující AEBSF v koncentraci 104 mM, Aprotinin v koncentraci 80 μM, Bestatin v koncentraci 4 mM, E-64 v koncentraci 1,4 mM, Leupeptin v koncentraci 2 mM, Pepstatin A  v koncentraci 1.5 mM v DMSO, balení 5ml</t>
  </si>
  <si>
    <t>Protease Inhibitor Cocktail</t>
  </si>
  <si>
    <t>Protease Inhibitor Cocktail, obsahující AEBSF v koncentraci 104 mM, Aprotinin v koncentraci 80 μM, Bestatin v koncentraci 4 mM, E-64 v koncentraci 1,4 mM, Leupeptin v koncentraci 2 mM, Pepstatin A  v koncentraci 1.5 mM v DMSO, balení 1 ml</t>
  </si>
  <si>
    <t>HIS-Select Nickel Affinity Gel, matrix 6% Beaded Agarose, kapacita &gt;15 mg/mL,  balení 500 ml</t>
  </si>
  <si>
    <t>HIS-Select® Nickel Affinity Gel</t>
  </si>
  <si>
    <t>HIS-Select Nickel Affinity Gel, matrix 6% Beaded Agarose, kapacita &gt;15 mg/mL,  balení 25 ml</t>
  </si>
  <si>
    <t>Bovine Serum Albumin, lzofilizovaný, vhodný pro molekulární biologii, deacetylovaný,  přečištění frakcionací tepelným šokem, neobsahující alkalické fosfatázy a peroxidázy, DNázy, RNázy, peroxidázy a proteázy, 100 mg</t>
  </si>
  <si>
    <t>Bovine Serum Albumin</t>
  </si>
  <si>
    <t>Bovine Serum Albumin, roztok 30% v DPBS, sterilizován filtrací, vhodný pro buněčné kultury, 50 ml</t>
  </si>
  <si>
    <t>Bovine Serum Albumin, lyofilizovaný, přečištění frakcionací tepelným šokem, pH 7, ≥98%, 100 g</t>
  </si>
  <si>
    <t>Bovine Serum Albumin, lyofilizovaný, přečištění frakcionací tepelným šokem, pH 7, ≥98%, 10 g</t>
  </si>
  <si>
    <t>Bovine serum albumin, lyofilizovaný, ≥96% (agarose gel electrophoresis), přečištění frakcionací studeným etanolem, 50 g</t>
  </si>
  <si>
    <t>Bovine serum albumin, lyofilizovaný, ≥96% (agarose gel electrophoresis), přečištění frakcionací studeným etanolem, 10 g</t>
  </si>
  <si>
    <t>Urea, pro elektroforézu, ≥98%, ≤0.005% amonium, Fe: ≤1 ppm, Pb: ≤5 ppm, A(5M)/260 ≤0,06, A(5M)/280 ≤0,06, 1 kg</t>
  </si>
  <si>
    <t>Urea, pro elektroforézu, ≥98%, ≤0.005% amonium, Fe: ≤1 ppm, Pb: ≤5 ppm, A(5M)/260 ≤0,06, A(5M)/280 ≤0,06, 500 g</t>
  </si>
  <si>
    <t>Tris(2-carboxyethyl)phosphine hydrochloride, čistota ≥98%, 50 g</t>
  </si>
  <si>
    <t>Tris(2-carboxyethyl)phosphine hydrochloride</t>
  </si>
  <si>
    <t>Tris(2-carboxyethyl)phosphine hydrochloride, čistota ≥98%, 10 g</t>
  </si>
  <si>
    <t>Tris(2-carboxyethyl)phosphine hydrochloride, čistota ≥98%, 2 g</t>
  </si>
  <si>
    <t>Imidazole, puriss. p.a., čistota ≥99.5% (GC), nesp. zbytek(900°C) ≤ 0,1 %, balení 500 g</t>
  </si>
  <si>
    <t>Imidazole, puriss. p.a., čistota ≥99.5% (GC), nesp. zbytek(900°C) ≤ 0,1 %, balení 100 g</t>
  </si>
  <si>
    <t>Guanidine hydrochloride  min 98% 2,5 kg</t>
  </si>
  <si>
    <t xml:space="preserve">Guanidine hydrochloride </t>
  </si>
  <si>
    <t>Guanidine hydrochloride  min 98% 1 kg</t>
  </si>
  <si>
    <t>Guanidine hydrochloride min 98%,  250 g</t>
  </si>
  <si>
    <t>DL-Dithiothreitol</t>
  </si>
  <si>
    <t>DL-Dithiothreitol, čistota ≥98% (HPLC) a ≥99.0% (titrace jódem), balení 25 g</t>
  </si>
  <si>
    <t>DL-Dithiothreitol, čistota ≥98% (HPLC) a ≥99.0% (titrace jódem), balení 1 g</t>
  </si>
  <si>
    <t xml:space="preserve">3-Mercaptophenol, čistota (GC stanovení)≥ 95.5 %, balení 5 g </t>
  </si>
  <si>
    <t>3-Mercaptophenol</t>
  </si>
  <si>
    <t>Glycerin bezvodý p.a., balení 1000 ml</t>
  </si>
  <si>
    <t>Glycerin bezvodý p.a. 1000 ml</t>
  </si>
  <si>
    <t>Zkumavka centrifugační se šroubovacím víčkem (tzv. Falcon tube), sterilní, objem 50 ml, samostojací, materiál polypropylen, materiál víčka HDPE, max. přetížení : min 15000 x g, autoklávovatelné (teplotně odolné do 121 °C), bez pyrogenů, balení 100 ks nebo 500 ks</t>
  </si>
  <si>
    <t>Zkumavka centrifugační se šroubovacím víčkem (tzv. Falcon tube), sterilní, objem 50 ml, kónické, materiál polypropylen, materiál víčka HDPE, max. přetížení : min 15000 x g, autoklávovatelné (teplotně odolné do 121 °C), bez pyrogenů, balení 100 ks nebo 500 ks</t>
  </si>
  <si>
    <t>Zkumavka centrifugační se šroubovacím víčkem (tzv. Falcon tube), sterilní, objem 15 ml, kónické, materiál polypropylen, materiál víčka HDPE, max. přetížení : min 15000 x g, autoklávovatelné (teplotně odolné do 121 °C), bez pyrogenů, balení 100 ks nebo 500 ks</t>
  </si>
  <si>
    <t>Zkumavka centrifugační se šroubovacím víčkem (tzv. Falcon tube), nesterilní, objem 50 ml, samostojací, materiál polypropylen, materiál víčka HDPE, max. přetížení : min 15000 x g, autoklávovatelné (teplotně odolné do 121 °C), balení 100 ks nebo 500 ks</t>
  </si>
  <si>
    <t>Zkumavka centrifugační se šroubovacím víčkem (tzv. Falcon tube), nesterilní, objem 50 ml, kónické, materiál polypropylen, materiál víčka HDPE, max. přetížení : min 15000 x g, autoklávovatelné (teplotně odolné do 121 °C), balení 100 ks nebo 500 ks</t>
  </si>
  <si>
    <t>Zkumavka centrifugační se šroubovacím víčkem (tzv. Falcon tube), nesterilní, objem 15 ml, kónické, materiál polypropylen, materiál víčka HDPE, max. přetížení : min 15000 x g, autoklávovatelné (teplotně odolné do 121 °C), balení 100 ks nebo 500 ks</t>
  </si>
  <si>
    <t>Mikrozkumavky pro PCR, objem 0,2 ml, jednotlivé (samostatné), metriál polypropylen, tenkostěnný, bez DNáz/Rnáz, bezbarvé, víčka vypouklá, balení 1000 ks</t>
  </si>
  <si>
    <t>Mikrozkumavky pro PCR, objem 0,2 ml, jednotlivé (samostatné), metriál polypropylen, tenkostěnný, bez DNáz/Rnáz, bezbarvé, víčka ultraclear plochá, balení 1000 ks</t>
  </si>
  <si>
    <t>Mikrozkumavky pro PCR, objem 0,2 ml, stripy po osmi kusech, metriál polypropylen, tenkostěnný, bez DNáz/Rnáz, bezbarvé, víčka ultraclear plochá a individuálně připojená, , bez liddské DNA a endotoxinůbalení 250 stripů</t>
  </si>
  <si>
    <t>Mikrozkumavky, typ eppendorf protein low bind level, objem 2 ml, stupeň čistoty "PCR clean",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t>
  </si>
  <si>
    <t>Mikrozkumavky, typ eppendorf protein low bind level, objem 1,5 ml, stupeň čistoty "PCR clean",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t>
  </si>
  <si>
    <t>Mikrozkumavky, typ eppendorf protein low bind level, objem 0,5 ml, stupeň čistoty "PCR clean",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t>
  </si>
  <si>
    <t>Plastová kyveta pro spektrofotometrii, objem 1,5 ml, optická dráha 1 cm, materiál polystyren, pro měření ve viditelné oblasti, balení 100 ks</t>
  </si>
  <si>
    <t>Mikrozkumavky se šroubovatelným víčkem, objem 2 ml, dobře těsnící, ploché, popisovatelné víčko, materiál polypropylen, transparentní, max. přetížení : min 20000 x g, autoklávovatelné (teplotně odolné do 121 °C), balení 100 ks nebo 500 ks</t>
  </si>
  <si>
    <t>Mikrozkumavky se šroubovatelným víčkem, objem 1,5 ml, dobře těsnící, ploché, popisovatelné víčko, materiál polypropylen, transparentní, max. přetížení : min 20000 x g, autoklávovatelné (teplotně odolné do 121 °C), balení 100 ks nebo 500 ks</t>
  </si>
  <si>
    <t>Klasické mikrozkumavky (typ eppendorfka), objem 2 ml, dobře těsnící, ploché, popisovatelné víčko, materiál polypropylen, transparentní, max. přetížení : min 20000 x g, autoklávovatelné (teplotně odolné do 121 °C), bez DNáz a Rnáz, balení 100 ks nebo 500 ks</t>
  </si>
  <si>
    <t>Klasické mikrozkumavky (typ eppendorfka), objem 1,5 ml, dobře těsnící, ploché, popisovatelné víčko, materiál polypropylen, transparentní, max. přetížení : min 20000 x g, autoklávovatelné (teplotně odolné do 121 °C), bez DNáz a Rnáz, balení 100 ks nebo 500 ks</t>
  </si>
  <si>
    <t>Klasické mikrozkumavky (typ eppendorfka), objem 0,5 ml, dobře těsnící, ploché, popisovatelné víčko, materiál polypropylen, transparentní, max. přetížení : min 20000 x g, autoklávovatelné (teplotně odolné do 121 °C), bez DNáz a Rnáz, balení 100 ks nebo 500 ks</t>
  </si>
  <si>
    <t>Klasické mikrozkumavky (typ eppendorfka), objem 2 ml, dobře těsnící, ploché, popisovatelné víčko, materiál polypropylen, transparentní, max. přetížení : min 20000 x g, autoklávovatelné (teplotně odolné do 121 °C), balení 100 ks nebo 500 ks</t>
  </si>
  <si>
    <t>Klasické mikrozkumavky (typ eppendorfka), objem 1,5 ml, dobře těsnící, ploché, popisovatelné víčko, materiál polypropylen, transparentní, max. přetížení : min 20000 x g, autoklávovatelné (teplotně odolné do 121 °C), balení 100 ks nebo 500 ks</t>
  </si>
  <si>
    <t>Klasické mikrozkumavky (typ eppendorfka), objem 0,5 ml, dobře těsnící, ploché, popisovatelné víčko, materiál polypropylen, transparentní, max. přetížení : min 20000 x g, autoklávovatelné (teplotně odolné do 121 °C), balení 100 ks nebo 500 ks</t>
  </si>
  <si>
    <t>Roche</t>
  </si>
  <si>
    <t>cena za reakci</t>
  </si>
  <si>
    <t>LightCycler® 480 SYBR Green I Master (04 707 516 001), mix pro RT-PCR, nabídka na 500 reakcí (5x 1 ml), rozhoduje cena za reakci</t>
  </si>
  <si>
    <t>enzymy</t>
  </si>
  <si>
    <t>Top-Bio</t>
  </si>
  <si>
    <t>Thermo Scientific/Invitrogen</t>
  </si>
  <si>
    <t>cena za U</t>
  </si>
  <si>
    <t>Copper(I) 3-methylsalicylate</t>
  </si>
  <si>
    <t>Fluorochem Limited</t>
  </si>
  <si>
    <t>Palladium (0) tetrakis(triphenylphosphine); 5 g</t>
  </si>
  <si>
    <t>Palladium (0) tetrakis(triphenylphosphine); 25 g</t>
  </si>
  <si>
    <t>LB Broth (Lennox), pro molekulární biologii, nesterilní prášek, neselektivní vůči E. coli a koliformím bakteriím, složení: 10 g/L Trypton, 5 g/L kvasničný extrakt, 5 g/L NaCl, balení 1 kg</t>
  </si>
  <si>
    <t>LB broth</t>
  </si>
  <si>
    <t>Lékárna Pod sv. Matějem</t>
  </si>
  <si>
    <t>Ajatin PLUS 10% roztok, balení 1000 ml</t>
  </si>
  <si>
    <t>2xYT Agar, Bohaté médium pro kultivaci E.coli, optimalizované pro množení fágů M13 a jiných filamentozních ssDNA bakteriofágů, Složení (1 litr) : 16 g tryptonu; 10 g kvasničného extraktu; 5 g chloridu sodného; 15 g agaru; pH 7,0, balení 500 g</t>
  </si>
  <si>
    <t>celkový počet nákupů za tři roky</t>
  </si>
  <si>
    <t>koš</t>
  </si>
  <si>
    <t>rozhodující parametr</t>
  </si>
  <si>
    <t>popis pro výběrové řízení</t>
  </si>
  <si>
    <t>ID</t>
  </si>
  <si>
    <t>Stojánek UniRack Jr.</t>
  </si>
  <si>
    <t>ChromaTide® Alexa Fluor® 488-5-dUTP; 25uL; 1mM</t>
  </si>
  <si>
    <t>vialky</t>
  </si>
  <si>
    <t>Pasteurovy pipety skleněné, bez filtru</t>
  </si>
  <si>
    <t>Pasteurovy pipety skleněné, bez filtru, délka 150 mm, délka kapiláry 40 mm, objem 2 ml, balení 250 ks</t>
  </si>
  <si>
    <t>Stříkačka PP, 2 ml, jednorázová sterilní, balení 100 ks</t>
  </si>
  <si>
    <t>Stříkačka PP, 5 ml, jednorázová sterilní, balení 100 ks</t>
  </si>
  <si>
    <t>Stříkačka PP, 10 ml, jednorázová sterilní, balení 100 ks</t>
  </si>
  <si>
    <t>Stříkačka PP, 20 ml, jednorázová sterilní, balení 100 ks</t>
  </si>
  <si>
    <t>Suchý led</t>
  </si>
  <si>
    <t>počet košů</t>
  </si>
  <si>
    <t>Nitrilové rukavice, odolné proti chemikáliím a dezinfekčním roztokům, bezprašné, neobsahují přírodní latex, nesterilní, pravolevé, velikost L, balení 100 ks</t>
  </si>
  <si>
    <t>Nitrilové rukavice, odolné proti chemikáliím a dezinfekčním roztokům, bezprašné, neobsahují přírodní latex, nesterilní, pravolevé, velikost M, balení 100 ks</t>
  </si>
  <si>
    <t>Nitrilové rukavice, odolné proti chemikáliím a dezinfekčním roztokům, bezprašné, neobsahují přírodní latex, nesterilní, pravolevé, velikost S, balení 100 ks</t>
  </si>
  <si>
    <t>Vyšetřovací rukavice latexové, bez pudru - Sempercare edition, velikost S, 100 ks</t>
  </si>
  <si>
    <t>Vyšetřovací rukavice latexové, bez pudru - Sempercare edition, velikost M, 100 ks</t>
  </si>
  <si>
    <t>Vyšetřovací rukavice latexové, bez pudru - Sempercare edition, velikost L, 100 ks</t>
  </si>
  <si>
    <t>Injekční jehly na jedno použití, chromniklová ocel potažená silikonem, sterilní, jednotlivě balené, plastový luer konec jehly, Vnější průměr x délka: 0,80 x 120, balení 100 ks</t>
  </si>
  <si>
    <t>Tetrahydrofuran, min. 99 %, bezvodý, pod septem, 1000 ml</t>
  </si>
  <si>
    <t>Tetrahydrofuran, min. 99 %, bezvodý, pod septem, 100 ml</t>
  </si>
  <si>
    <t>Toluene, min. 99%, bezvodý, pod septem, na molekulárních sítech, 100 ml</t>
  </si>
  <si>
    <t>Toluene, min. 99%, bezvodý, pod septem, na molekulárních sítech, 500 ml</t>
  </si>
  <si>
    <t>Toluene, min. 99%, bezvodý, pod septem, na molekulárních sítech, 1000 ml</t>
  </si>
  <si>
    <t>N,N-Dimethylformamid, min. 99 %, bezvodý, pod septem, na mol. sítech, 100 ml</t>
  </si>
  <si>
    <t>N,N-Dimethylformamid, min. 99 %, bezvodý, pod septem, na mol. sítech, 250 ml</t>
  </si>
  <si>
    <t>N,N-Dimethylformamid, min. 99 %, bezvodý, pod septem, na mol. sítech, 500 ml</t>
  </si>
  <si>
    <t>N,N-Dimethylformamid, min. 99 %, bezvodý, pod septem, na mol. sítech, 1000 ml</t>
  </si>
  <si>
    <t>N,N-Dimethylformamid, min. 99 %, bezvodý, pod septem, 100 ml</t>
  </si>
  <si>
    <t>N,N-Dimethylformamid, min. 99 %, bezvodý, pod septem, 250 ml</t>
  </si>
  <si>
    <t>N,N-Dimethylformamid, min. 99 %, bezvodý, pod septem, 500 ml</t>
  </si>
  <si>
    <t>N,N-Dimethylformamid, min. 99 %, bezvodý, pod septem, 1000 ml</t>
  </si>
  <si>
    <t>DMEM, 10x koncentrovaný, tekuté médium, obsahující vysokou hladinu glukózy (25 mM), GlutaMAX™, pyruvát sodný (1 mM), phenol red, bez HEPES, pH 6.8 - 7.2, certifikát ISO 13485, balení 10 x 500 ml</t>
  </si>
  <si>
    <t>CAS</t>
  </si>
  <si>
    <t>326477-70-7</t>
  </si>
  <si>
    <t>40248-84-8</t>
  </si>
  <si>
    <t>50-01-1</t>
  </si>
  <si>
    <t>288-32-4</t>
  </si>
  <si>
    <t>51805-45-9</t>
  </si>
  <si>
    <t>57-13-6</t>
  </si>
  <si>
    <t>56-40-6</t>
  </si>
  <si>
    <t>77-86-1</t>
  </si>
  <si>
    <t>7365-45-9</t>
  </si>
  <si>
    <t>121-44-8</t>
  </si>
  <si>
    <t>76-05-1</t>
  </si>
  <si>
    <t>5720-07-0</t>
  </si>
  <si>
    <t>5162-44-7</t>
  </si>
  <si>
    <t>56183-63-2</t>
  </si>
  <si>
    <t>358-23-6</t>
  </si>
  <si>
    <t>67-68-5</t>
  </si>
  <si>
    <t>3483-12-3</t>
  </si>
  <si>
    <t xml:space="preserve">7281-04-1 </t>
  </si>
  <si>
    <t>69-53-4</t>
  </si>
  <si>
    <t xml:space="preserve">14221-01-3 </t>
  </si>
  <si>
    <t>9015-85-4</t>
  </si>
  <si>
    <t xml:space="preserve">9014-24-8 </t>
  </si>
  <si>
    <t>56-81-5</t>
  </si>
  <si>
    <t>9048-46-8</t>
  </si>
  <si>
    <t>7647-14-5</t>
  </si>
  <si>
    <t>1310-73-2</t>
  </si>
  <si>
    <t>7664-93-9</t>
  </si>
  <si>
    <t xml:space="preserve"> 7647-01-0</t>
  </si>
  <si>
    <t>77-92-9</t>
  </si>
  <si>
    <t xml:space="preserve">109-72-8 </t>
  </si>
  <si>
    <t>898838-07-8</t>
  </si>
  <si>
    <t>4039-32-1</t>
  </si>
  <si>
    <t xml:space="preserve">40949-94-8 </t>
  </si>
  <si>
    <t>594-19-4</t>
  </si>
  <si>
    <t>79-06-1</t>
  </si>
  <si>
    <t>151-21-3</t>
  </si>
  <si>
    <t xml:space="preserve">6485-79-6 </t>
  </si>
  <si>
    <t xml:space="preserve">7722-84-1 </t>
  </si>
  <si>
    <t>1336-21-6</t>
  </si>
  <si>
    <t xml:space="preserve">7757-82-6 </t>
  </si>
  <si>
    <t>64-19-7</t>
  </si>
  <si>
    <t>7487-88-9</t>
  </si>
  <si>
    <t>75-05-8</t>
  </si>
  <si>
    <t>67-56-1</t>
  </si>
  <si>
    <t>108-88-3</t>
  </si>
  <si>
    <t>110-86-1</t>
  </si>
  <si>
    <t>123-91-1</t>
  </si>
  <si>
    <t>75-09-2</t>
  </si>
  <si>
    <t>109-99-9</t>
  </si>
  <si>
    <t>68-12-2</t>
  </si>
  <si>
    <t>872-50-4</t>
  </si>
  <si>
    <t>64742-49-0</t>
  </si>
  <si>
    <t>71-43-2</t>
  </si>
  <si>
    <t>141-78-6</t>
  </si>
  <si>
    <t>14808-60-7</t>
  </si>
  <si>
    <t>109-66-0</t>
  </si>
  <si>
    <t>64-17-5</t>
  </si>
  <si>
    <t>67-63-0</t>
  </si>
  <si>
    <t>110-54-3</t>
  </si>
  <si>
    <t>112926-00-8</t>
  </si>
  <si>
    <t>67-64-1</t>
  </si>
  <si>
    <t>8032-32-4</t>
  </si>
  <si>
    <t>60-29-7</t>
  </si>
  <si>
    <t xml:space="preserve">110-54-3 </t>
  </si>
  <si>
    <t>110-82-7</t>
  </si>
  <si>
    <t xml:space="preserve">67-63-0 </t>
  </si>
  <si>
    <t>9002-07-7</t>
  </si>
  <si>
    <t>3513-03-9</t>
  </si>
  <si>
    <t>Šácha</t>
  </si>
  <si>
    <t>Tichý</t>
  </si>
  <si>
    <t>Doležal</t>
  </si>
  <si>
    <t>Kožíšek, Doležal, Horn</t>
  </si>
  <si>
    <t>Lukáš</t>
  </si>
  <si>
    <t>Vučková</t>
  </si>
  <si>
    <t>Marešová</t>
  </si>
  <si>
    <t>Štěrbová</t>
  </si>
  <si>
    <t>Kožíšek</t>
  </si>
  <si>
    <t>Klíma</t>
  </si>
  <si>
    <t>Zábranský</t>
  </si>
  <si>
    <t>Stříšovský, Rampírová</t>
  </si>
  <si>
    <t>Weber</t>
  </si>
  <si>
    <t>Vučková, Řezáčová</t>
  </si>
  <si>
    <t>do deseti pracovních dnů</t>
  </si>
  <si>
    <t>Pasteurovy pipety skleněné, bez filtru, délka 230 mm, délka kapiláry 100 mm, objem 2 ml, balení 250 ks</t>
  </si>
  <si>
    <t>Oboustranný stojánek pro zkumavky a mikrozkumavky z polypropylenu, jedna strana pro 25 zkumavek 10 až 12 mm, druhá strana pro 16 mikrozkumavek 0,2 a 0,5 ml, mix barev</t>
  </si>
  <si>
    <t>Lahev s GL45 500ml, modré víčko a vyl. kroužek</t>
  </si>
  <si>
    <t>Lahev s GL45 1000ml, modré víčko a vyl. kroužek</t>
  </si>
  <si>
    <t>Lahev s GL45 250ml, modré víčko a vyl. kroužek</t>
  </si>
  <si>
    <t>Filtrační disky, borosilikátové sklo, edges not fused, centered, surfaces untreated, max velikost pórů 160 - 250 µm, průměr 30 mm, velikost balení 10 ks</t>
  </si>
  <si>
    <t>Filtrační disky, borosilikátové sklo, edges not fused, centered, surfaces untreated, max velikost pórů 160 - 250 µm, průměr 40mm, velikost balení 10ks</t>
  </si>
  <si>
    <t>Filtrační disky, borosilikátové sklo, edges not fused, centered, surfaces untreated, max velikost pórů 160 - 250 µm, průměr 50 mm, velikost balení 5ks</t>
  </si>
  <si>
    <t>Filtrační disky, borosilikátové sklo, edges not fused, centered, surfaces untreated, max velikost pórů 100 - 160 µm, průměr 10 mm, velikost balení 10 ks</t>
  </si>
  <si>
    <t>Filtrační disky, borosilikátové sklo, edges not fused, centered, surfaces untreated, max velikost pórů 100 - 160 µm, průměr 20 mm, velikost balení 10 ks</t>
  </si>
  <si>
    <t>Filtrační disky, borosilikátové sklo, edges not fused, centered, surfaces untreated, max velikost pórů 40 - 100 µm, průměr 20 mm, velikost balení 10 ks</t>
  </si>
  <si>
    <t>Filtrační disky, borosilikátové sklo, edges not fused, centered, surfaces untreated, max velikost pórů 16 - 40 µm, průměr 20 mm, velikost balení 10 ks</t>
  </si>
  <si>
    <t>Filtrační disky, borosilikátové sklo, edges not fused, centered, surfaces untreated, max velikost pórů 40 - 100 µm, průměr 25 mm, velikost balení 10 ks</t>
  </si>
  <si>
    <t>Filtrační disky, borosilikátové sklo, edges not fused, centered, surfaces untreated, max velikost pórů 40 - 100 µm, průměr 30 mm, velikost balení 10 ks</t>
  </si>
  <si>
    <t>Filtrační disky, borosilikátové sklo, edges not fused, centered, surfaces untreated, max velikost pórů 16 - 40 µm, průměr 30 mm, velikost balení 10 ks</t>
  </si>
  <si>
    <t>Filtrační disky, borosilikátové sklo, edges not fused, centered, surfaces untreated, max velikost pórů 40 - 100 µm, průměr 40mm, velikost balení 10ks</t>
  </si>
  <si>
    <t>Filtrační disky, borosilikátové sklo, edges not fused, centered, surfaces untreated, max velikost pórů 40 - 100 µm, průměr 50 mm, velikost balení 5ks</t>
  </si>
  <si>
    <t>Filtrační disky, borosilikátové sklo, edges not fused, centered, surfaces untreated, max velikost pórů 16 - 40 µm, průměr 50 mm, velikost balení 5ks</t>
  </si>
  <si>
    <t>Filtrační disky, borosilikátové sklo, edges not fused, centered, surfaces untreated, max velikost pórů 40 - 100 µm, průměr 60 mm, velikost balení 1 ks</t>
  </si>
  <si>
    <t>Filtrační disky, borosilikátové sklo, edges not fused, centered, surfaces untreated, max velikost pórů 16 - 40 µm, průměr 60 mm, velikost balení 1 ks</t>
  </si>
  <si>
    <t>Filtrační disky, borosilikátové sklo, edges not fused, centered, surfaces untreated, max velikost pórů 40 - 100 µm, průměr 80 mm, velikost balení 1 ks</t>
  </si>
  <si>
    <t>Filtrační disky, borosilikátové sklo, edges not fused, centered, surfaces untreated, max velikost pórů 16 - 40 µm, průměr 80 mm, velikost balení 1 ks</t>
  </si>
  <si>
    <t>Filtrační disky, borosilikátové sklo, edges not fused, centered, surfaces untreated, max velikost pórů 40 - 100 µm, průměr 90 mm, velikost balení 1 ks</t>
  </si>
  <si>
    <t>Filtrační disky, borosilikátové sklo, edges not fused, centered, surfaces untreated, max velikost pórů 40 - 100 µm, průměr 100 mm, velikost balení 1 ks</t>
  </si>
  <si>
    <t>Sarstedt</t>
  </si>
  <si>
    <t>Sipoch</t>
  </si>
  <si>
    <t>Eppendorf</t>
  </si>
  <si>
    <t>MUF-Pro s.r.o.</t>
  </si>
  <si>
    <t>2 týdny</t>
  </si>
  <si>
    <t>Špičky typ pipetman Diamonds D1000ST - Tower Pack, objem 100 -1000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7 plat po 96 ks špiček, prodává se po 10 baleních v krabici</t>
  </si>
  <si>
    <t>Sipoch spol. Ltd.</t>
  </si>
  <si>
    <t>Špičky typ pipetman Diamonds D200ST - Tower Pack, objem 2 -200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10 plat po 96 ks špiček, prodává se po 10 baleních v krabici</t>
  </si>
  <si>
    <t>Špičky typ pipetman Diamonds D10 - Tower Pack, objem 0,1 -10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10 plat po 96 ks špiček, prodává se po 10 baleních v krabici</t>
  </si>
  <si>
    <t>do 14 dnů</t>
  </si>
  <si>
    <t>100 bp DNA ladder, rozsah 100 - 1517 bp, balení musí obsahovat také nanášecí barvivo purple (6X), balení 500 nanášek</t>
  </si>
  <si>
    <t>72 hodin</t>
  </si>
  <si>
    <t>1000 ks</t>
  </si>
  <si>
    <t>dodání do 7 dní</t>
  </si>
  <si>
    <t>5 dní</t>
  </si>
  <si>
    <t>3 dny</t>
  </si>
  <si>
    <t>2 dny</t>
  </si>
  <si>
    <t>Dusík kapalný 5.0, 50L/20 Mpa</t>
  </si>
  <si>
    <t>Helium 6.0 50L/20MPa</t>
  </si>
  <si>
    <t>Ampicilin, pro přípravu injekčního roztoku v ampulích, balení 10 x 0,5 g</t>
  </si>
  <si>
    <t>Ampicilin, pro přípravu injekčního roztoku v ampulích, balení 10 x 1 g</t>
  </si>
  <si>
    <t>Vanikova</t>
  </si>
  <si>
    <t>3 týdny</t>
  </si>
  <si>
    <t>14 dnu</t>
  </si>
  <si>
    <t>týden</t>
  </si>
  <si>
    <t>šest hodin</t>
  </si>
  <si>
    <t>4 dny</t>
  </si>
  <si>
    <t>5 dny</t>
  </si>
  <si>
    <t>6 dny</t>
  </si>
  <si>
    <t xml:space="preserve">5 pracovních dní </t>
  </si>
  <si>
    <t>14 dnů</t>
  </si>
  <si>
    <t>Urea, čistota UltraPure, balení 2 kg</t>
  </si>
  <si>
    <t>set  (dTTP, dCTP, dATP, dGTP)</t>
  </si>
  <si>
    <t xml:space="preserve">DNA Ladder s ultra nízkym rozsahom, rozsah 10bp-300bp, balení 100µL  s koncentraci 0.5µg/µL </t>
  </si>
  <si>
    <t>Streptavidinove magnetické kuličky 10ml na separaci biotin-značených molekúl.  Magnetické častice dodané v suspenzi 10mg častic na ml v 50mM Hepes, 0.1% bovine serum albumin (BSA), 0.1% chloracetamide, 0.01% methyl-isothiazolone, pH 7.4, Kapacita častíc: &gt;150 pmol biotin-značený oligonucleotid resp. &gt;10 pmol biotin-značený dsDNA fragment</t>
  </si>
  <si>
    <t>SigmaAldrich</t>
  </si>
  <si>
    <t>BeckmanCoulter</t>
  </si>
  <si>
    <t>Blotting-Grade Blocker, pro western-blot aplikace, 300 g</t>
  </si>
  <si>
    <t xml:space="preserve">Set deoxynukleotidov v roztoku (dTTP, dCTP, dATP, dGTP - každý nukleotid baleny zvlášt,  25µmol z každého), koncentrace 100mM (každý) dTTP resp. dCTP resp. dATP resp. dGTP,  poštovné v ceně, balení 5x1ml; </t>
  </si>
  <si>
    <t>SuperScript® III Reverse Transcriptase (18080044,18080085), mix pro reversní transkripci, redukovaná aktivita ribonukleasy H, koncentrace 200 U/µl, balení 10000 U, rozhoduje cena za U</t>
  </si>
  <si>
    <t>100 ks</t>
  </si>
  <si>
    <t>n-Butyllithium solution 1.6 M in hexanes, 100 ml</t>
  </si>
  <si>
    <t>2,2,6,6-Tetramethylpiperidinylmagnesium chloride lithium chloride complex solution 1.0 M in THF/toluene, 100 ml</t>
  </si>
  <si>
    <t>DL-Dithiothreitol,čistota ≥ 99.5 %, pro molekulární biologii, bez nukleáz, balení 1 g</t>
  </si>
  <si>
    <t>DL-Dithiothreitol,čistota ≥ 99.5 %, pro molekulární biologii, bez nukleáz, balení 5 g</t>
  </si>
  <si>
    <t>Copper(I) 3-methylsalicylate, 5 g</t>
  </si>
  <si>
    <t>4-Bromo-1-butene, min. 97 %, 50 g</t>
  </si>
  <si>
    <t>Trifluoromethanesulfonic anhydride, min. 99 %, 50 g</t>
  </si>
  <si>
    <t>XTT sodium salt, vysoká čistota, obsah vody ≤15%, balení 100 mg</t>
  </si>
  <si>
    <t>XTT sodium salt, vysoká čistota, obsah vody ≤15%, balení 500 mg</t>
  </si>
  <si>
    <t>Trizma base, min 99,9%, testováno na buněčných kulturách, 500g</t>
  </si>
  <si>
    <t>Trizma base, min 99,9%, testováno na buněčných kulturách, 5kg</t>
  </si>
  <si>
    <t>Trizma base, min 99,9%, testováno na buněčných kulturách, 1kg</t>
  </si>
  <si>
    <t>Kit pro přípravu plazmidové DNA, ve formě spin kolonek, čistota produktu: Absorbance při 260/280 ≥ 1.8, výtěžek: až 25 µg plazmidové DNA/kolonka, min. eluční objem max. 30 µl, doba přípravy vzorku max. 8 minut, balení 800 ks kolonek</t>
  </si>
  <si>
    <t>PVDF membrána, 26.5 cm x 330 cm, bal. 1 role</t>
  </si>
  <si>
    <t>40% roztok akrylamidu/bisakrylamidu, 19:1, 1000 l</t>
  </si>
  <si>
    <t>Lahev s GL45 2000ml, modré víčko a vyl. kroužek</t>
  </si>
  <si>
    <t>Láhev reagenční, s GL 45, z borosilikátového skla, s modrým víčkem a vylévacím kroužkem, objem 2000 ml</t>
  </si>
  <si>
    <t>Injekční jehly na jedno použití, chromniklová ocel potažená silikonem, sterilní, jednotlivě balené, plastový luer konec jehly, Vnější průměr x délka: 0,60 x 80, balení 100 ks</t>
  </si>
  <si>
    <t>inj. Jehly 60 x 80</t>
  </si>
  <si>
    <t>inj. Jehly ,80x120</t>
  </si>
  <si>
    <t>inj jehly 120 x 40</t>
  </si>
  <si>
    <t>inj jehly 45 x 25</t>
  </si>
  <si>
    <t>Injekční jehly na jedno použití, chromniklová ocel potažená silikonem, sterilní, jednotlivě balené, plastový luer konec jehly, Vnější průměr x délka: 1,20 x 40, balení 100 ks</t>
  </si>
  <si>
    <t>Injekční jehly na jedno použití, chromniklová ocel potažená silikonem, sterilní, jednotlivě balené, plastový luer konec jehly, Vnější průměr x délka: 0,45 x 25, balení 100 ks</t>
  </si>
  <si>
    <t>inj jehly 80 x 50</t>
  </si>
  <si>
    <t>Injekční jehly na jedno použití, chromniklová ocel potažená silikonem, sterilní, jednotlivě balené, plastový luer konec jehly, Vnější průměr x délka: 0,80 x 50, balení 100 ks</t>
  </si>
  <si>
    <t xml:space="preserve">Zkumavka s rovným okrajem, objem 10 ml, vnější průměr 14 mm, délka 100 mm, tloušťka stěny 0,8 mm, balení 100ks, </t>
  </si>
  <si>
    <t>cena za 9,25 MBq</t>
  </si>
  <si>
    <t>cena za 259 MBq</t>
  </si>
  <si>
    <t>cena za 18,5 MBq</t>
  </si>
  <si>
    <t>cena za 37 MBq</t>
  </si>
  <si>
    <t>Líh jemný denaturovaný min. 96%, 150 kg (200 l)</t>
  </si>
  <si>
    <t>cena za kg</t>
  </si>
  <si>
    <t>Tetrahydrofuran, min. 99 %, bezvodý, pod septem, 500 ml</t>
  </si>
  <si>
    <t>Dioxan, min. 99 %, bezvodý, pod septem, na mol. sítech, 500 ml</t>
  </si>
  <si>
    <t>Suspenze magnetických kuliček pro rychlou purifikaci PCR produktu od zbytku nukleotidů, polymerázy, primerů a solí. Výtěžky 70-90% pro fragmenty ssDNA i dsDNA velikostí 100 bp až 10 kbp. Balení 60ml.</t>
  </si>
  <si>
    <t>do 3 dnů</t>
  </si>
  <si>
    <t>do 2 dnů</t>
  </si>
  <si>
    <t>Suchý led, blok 2,4 kg,včetně obalu a dopravy</t>
  </si>
  <si>
    <t>Acetylen 2.5 10L/1,8 kg</t>
  </si>
  <si>
    <t>Acetylen techn. 4 kg/20L</t>
  </si>
  <si>
    <t>Amoniak 3.8 10L/20MPa</t>
  </si>
  <si>
    <t>Argon 6.0 50L/20MPa</t>
  </si>
  <si>
    <t>kyslík 4.5 50L/20MPa</t>
  </si>
  <si>
    <t>Oxid uhličitý3.0 37,5 kg (Aligal 2)</t>
  </si>
  <si>
    <t>Vodík 3.0 10L/20 Mpa</t>
  </si>
  <si>
    <t>Vodík 5.0 10L/20 Mpa</t>
  </si>
  <si>
    <t>Vzduch stlačený 50L/15 Mpa</t>
  </si>
  <si>
    <t>Argon metanová směs P-10 50L, 20 MPa</t>
  </si>
  <si>
    <t>Chlor 2.8 50 L/65 Kg</t>
  </si>
  <si>
    <t>Líh, bezvodý, denaturovaný, čistota &gt;99,5%, 200 L (150 KG)</t>
  </si>
  <si>
    <t>Krimpovací těsnění se septy PTFE/silikon, hliník, otvor 10 mm, průměr × tloušťka: 20 mm × 3.,25 mm, 100 ks</t>
  </si>
  <si>
    <t>T4 DNA Ligasa, koncentrace 400-2000 U/µl, reakční pufr musí být součástí dodávky, doprava v ceně, balení (mikrozkumavka) po ca 20000 U, rozhoduje cena za U</t>
  </si>
  <si>
    <t>T4 DNA Ligasa, koncentrace 400-2000 U/µl, reakční pufr musí být součástí dodávky, doprava v ceně, balení (mikrozkumavka) po ca 100000 U, rozhoduje cena za U</t>
  </si>
  <si>
    <t>T7 RNA Polymerasa, koncentrace 50 U/µl, reakční pufr musí být součástí dodávky, doprava v ceně, balení (mikrozkumavka) po25000 U, rozhoduje cena za U</t>
  </si>
  <si>
    <t>jednotky</t>
  </si>
  <si>
    <t>U</t>
  </si>
  <si>
    <t>Taq DNA Ligasa, koncentrace 40 U/µl, reakční pufr musí být součástí dodávky, doprava v ceně, balení (mikrozkumavka) po 10000 U,  rozhoduje cena za U</t>
  </si>
  <si>
    <t>Taq DNA polymerasa, koncentrace 5 U/µl, reakční pufr Standard musí být součástí dodávky, doprava v ceně, balení (mikrozkumavka) po 400, rozhoduje cena za U</t>
  </si>
  <si>
    <t>Taq DNA polymerasa, koncentrace 5 U/µl, reakční pufr Standard musí být součástí dodávky, doprava v ceně, balení (mikrozkumavka) po 2000 U, rozhoduje cena za U</t>
  </si>
  <si>
    <t>Taq DNA polymerasa s ThermoPol buffer,  koncentrace 5 U/µl, reakční pufr musí být součástí dodávky, dodání do 6 hodin, poštovné v ceně, balení (mikrozkumavka) po ca 400 U, rozhoduje cena za U</t>
  </si>
  <si>
    <t>Taq DNA polymerasa s ThermoPol buffer,  koncentrace 5 U/µl, reakční pufr musí být součástí dodávky, dodání do 6 hodin, poštovné v ceně, balení (mikrozkumavka) po ca 2000 U, rozhoduje cena za U</t>
  </si>
  <si>
    <t>restrikční endonukleasa XhoI, koncentrace 10-20 U/µl, reakční pufr (obsahující BSA) pro štěpení musí být součástí dodávky, doprava v ceně, balení (mikrozkumavka) po ca 5000 U, rozhoduje cena za U</t>
  </si>
  <si>
    <t>restrikční endonukleasa  NotI, koncentrace 10 U/µl, reakční pufr (obsahující BSA) pro štěpení musí být součástí dodávky, doprava v ceně, balení (mikrozkumavka) po cca. 500 U</t>
  </si>
  <si>
    <t>restrikční endonukleasa DpnI, koncentrace 20 U/µl, reakční pufr (obsahující BSA) pro štěpení musí být součástí dodávky, doprava v ceně, balení (mikrozkumavka) po cca. 1000 U</t>
  </si>
  <si>
    <t>µmol</t>
  </si>
  <si>
    <t>Phusion HF DNA polymerase, koncentrace 2 U/µl, reakční pufr musí být součástí dodávky, doprava v ceně, balení (mikrozkumavka) po ca 100 U, rozhoduje cena za U</t>
  </si>
  <si>
    <t>Phusion HF DNA polymerase, koncentrace 2 U/µl, reakční pufr musí být součástí dodávky, doprava v ceně, balení (mikrozkumavka) po  ca 500 U, rozhoduje cena za U</t>
  </si>
  <si>
    <t>rekombinantní inhibitor ribonukleas (RNase Inhibitor, Human Placenta), koncentrace 40 U/µl, specificky inhibuje RNasy A,B,C, izolovaný z rekombinantního zdroje, 
kompatibilní s Taq DNA polymerasou a AMV nebo M-MuLV reversni transkriptasou, balení (mikrozkumavka) po 2000 U</t>
  </si>
  <si>
    <t>rekombinantní inhibitor ribonukleas (RNase Inhibitor, Human Placenta), koncentrace 40 U/µl, specificky inhibuje RNasy A,B,C, izolovaný z rekombinantního zdroje, 
kompatibilní s Taq DNA polymerasou a AMV nebo M-MuLV reversni transkriptasou, balení (mikrozkumavka) po 10000 U</t>
  </si>
  <si>
    <t>KOD XL DNA polymerasa, koncentrace 2.5 U/µl, reakční pufr musí být součástí dodávky, poštovné v ceně, ,multibalení (5x mikrozkumavka) 5x250 U, rozhoduje cena za U</t>
  </si>
  <si>
    <t>Lithium bis(trimethylsilyl)amide solution 1.0M v THF, 4x25ml</t>
  </si>
  <si>
    <t>Potassium bis(trimethylsilyl)amide solution 0.5 M in toluene, 4x25 ml</t>
  </si>
  <si>
    <t>PPP Master Mix (P126), mix pro PCR, balení (25x0.5 ml),  rozhoduje cena za reakci</t>
  </si>
  <si>
    <t>PPP Master Mix (P126), mix pro PCR, balení 200 reakcí (5x0.5 ml),  rozhoduje cena za reakci</t>
  </si>
  <si>
    <t>SuperScript® III Reverse Transcriptase (18080044,18080085), mix pro reversní transkripci, redukovaná aktivita ribonukleasy H, koncentrace 200 U/µl, balení 4x 10000 U, rozhoduje cena za U</t>
  </si>
  <si>
    <t>20 dní</t>
  </si>
  <si>
    <t xml:space="preserve">Špičky typ rainin, objem 0,5 - 20 µl, kompatibilní s pipetami Rainin, nesterilní, balení 100 až 1000 ks v boxu či v sáčku, </t>
  </si>
  <si>
    <t xml:space="preserve">Špičky typ rainin, objem 1 - 200 µl, kompatibilní s pipetami Rainin, nesterilní, balení 100 až 1000 ks v boxu či v sáčku, </t>
  </si>
  <si>
    <t xml:space="preserve">Špičky typ rainin, objem 1 - 300 µl, kompatibilní s pipetami Rainin, nesterilní, balení 100 až 1000 ks v boxu či v sáčku, </t>
  </si>
  <si>
    <t xml:space="preserve">Špičky typ socorex, objem 10 µl, délka 31,4 mm, kompatibilní s pipetami Socorex, nesterilní, balení 100 až 1000 ks v boxu či v sáčku, </t>
  </si>
  <si>
    <t xml:space="preserve">Špičky typ socorex, objem 10 µl, délka 38,1 mm, kompatibilní s pipetami Socorex, nesterilní, balení 100 až 1000 ks v boxu či v sáčku, </t>
  </si>
  <si>
    <t xml:space="preserve">Špičky typ socorex, objem 200 µl, délka 46,6 mm, kompatibilní s pipetami Socorex, nesterilní, balení 100 až 1000 ks v boxu či v sáčku, </t>
  </si>
  <si>
    <t xml:space="preserve">Špičky typ socorex, objem 350 µl, délka 58,8 mm, kompatibilní s pipetami Socorex, nesterilní, balení 100 až 1000 ks v boxu či v sáčku, </t>
  </si>
  <si>
    <t xml:space="preserve">Špičky typ socorex, objem 1000 µl, délka 88,8 mm, kompatibilní s pipetami Socorex, nesterilní, balení 100 až 1000 ks v boxu či v sáčku, </t>
  </si>
  <si>
    <t xml:space="preserve">Špičky typ socorex, objem 1000 µl, délka 75,9 mm, kompatibilní s pipetami Socorex, nesterilní, balení 100 až 1000 ks v boxu či v sáčku, </t>
  </si>
  <si>
    <t xml:space="preserve">Špičky typ socorex, objem 2000 µl, kompatibilní s pipetami Socorex, nesterilní, balení 100 až 1000 ks v boxu či v sáčku, </t>
  </si>
  <si>
    <t>250 ks</t>
  </si>
  <si>
    <t xml:space="preserve">1000ks </t>
  </si>
  <si>
    <t>960 ks</t>
  </si>
  <si>
    <t>50 ks</t>
  </si>
  <si>
    <t>Špičky typ clearline, objem 50 - 1250 µl, sterilní, s filtrem, dlouhé, graduované, snížená retence, kompatibilní s pipetami Gilson, balení 768 ks</t>
  </si>
  <si>
    <t>30x50ks</t>
  </si>
  <si>
    <t>350x200ks</t>
  </si>
  <si>
    <t>150x200ks</t>
  </si>
  <si>
    <t>Mikrozkumavky, typ eppendorf protein low bind level, objem 5 ml, stupeň čistoty "PCR clean",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t>
  </si>
  <si>
    <t>kg</t>
  </si>
  <si>
    <t>Peroxid vodíku 30% p.a. 10l</t>
  </si>
  <si>
    <t>Popisky řádků</t>
  </si>
  <si>
    <t>Celkový součet</t>
  </si>
  <si>
    <t>platné kategorie</t>
  </si>
  <si>
    <t>15 pracovních dnů</t>
  </si>
  <si>
    <t>15 pracovních dní</t>
  </si>
  <si>
    <t>Šroubovací vialky ND 9, 1,5 ml,bez potisku, popisovatelné, balení 100 ks</t>
  </si>
  <si>
    <t>soutěžit</t>
  </si>
  <si>
    <t>rozpouštědla</t>
  </si>
  <si>
    <t>sklad</t>
  </si>
  <si>
    <t>odborný garant</t>
  </si>
  <si>
    <t>současný dodavatel</t>
  </si>
  <si>
    <t>maximální dodací lhůta</t>
  </si>
  <si>
    <t>Odhad spotřeba na 2,5 roku</t>
  </si>
  <si>
    <t>jednotková cena</t>
  </si>
  <si>
    <t>předpokládaný finanční objem</t>
  </si>
  <si>
    <t>potřeby pro mikrobiologické a bakteriální experimenty</t>
  </si>
  <si>
    <t>potřeby pro mikrobiologické a bakteriální experimenty A</t>
  </si>
  <si>
    <t>potřeby pro mikrobiologické a bakteriální experimenty B</t>
  </si>
  <si>
    <t>enzymy B</t>
  </si>
  <si>
    <t>enzymy A</t>
  </si>
  <si>
    <t>enzymy C</t>
  </si>
  <si>
    <t>enzymy D</t>
  </si>
  <si>
    <t>enzymy E</t>
  </si>
  <si>
    <t>centrifugační mikrozkumavky A</t>
  </si>
  <si>
    <t>centrifugační mikrozkumavky B</t>
  </si>
  <si>
    <t>centrifugační mikrozkumavky C</t>
  </si>
  <si>
    <t xml:space="preserve"> centrifugační plastové zkumavky A</t>
  </si>
  <si>
    <t xml:space="preserve"> centrifugační plastové zkumavky B</t>
  </si>
  <si>
    <t>chemikálie A</t>
  </si>
  <si>
    <t>chemikálie B</t>
  </si>
  <si>
    <t>chemikálie C</t>
  </si>
  <si>
    <t>chemikálie D</t>
  </si>
  <si>
    <t>chemikálie E</t>
  </si>
  <si>
    <t>chemikálie F</t>
  </si>
  <si>
    <t>chemikálie G</t>
  </si>
  <si>
    <t>diagnostické kity A</t>
  </si>
  <si>
    <t>diagnostické kity B</t>
  </si>
  <si>
    <t>diagnostické kity C</t>
  </si>
  <si>
    <t>diagnostické kity D</t>
  </si>
  <si>
    <t>diagnostické kity E</t>
  </si>
  <si>
    <t>hmotnostní markery A</t>
  </si>
  <si>
    <t>hmotnostní markery B</t>
  </si>
  <si>
    <t>potřeby pro PAGE elektroforézu A</t>
  </si>
  <si>
    <t>potřeby pro PAGE elektroforézu B</t>
  </si>
  <si>
    <t>plyny A</t>
  </si>
  <si>
    <t>plyny B</t>
  </si>
  <si>
    <t>plyny C</t>
  </si>
  <si>
    <t>laboratorní pomůcky A</t>
  </si>
  <si>
    <t>laboratorní pomůcky B</t>
  </si>
  <si>
    <t>laboratorní pomůcky C</t>
  </si>
  <si>
    <t>laboratorní pomůcky D</t>
  </si>
  <si>
    <t>radiochemikálie</t>
  </si>
  <si>
    <t>rozpouštědla A</t>
  </si>
  <si>
    <t>rozpouštědla B</t>
  </si>
  <si>
    <t>rozpouštědla C</t>
  </si>
  <si>
    <t>rozpouštědla D</t>
  </si>
  <si>
    <t>rozpouštědla E</t>
  </si>
  <si>
    <t>septa A</t>
  </si>
  <si>
    <t>septa B</t>
  </si>
  <si>
    <t>špičky pro automatické pipety A</t>
  </si>
  <si>
    <t>špičky pro automatické pipety B</t>
  </si>
  <si>
    <t>špičky pro automatické pipety C</t>
  </si>
  <si>
    <t>špičky pro automatické pipety D</t>
  </si>
  <si>
    <t>vialky A</t>
  </si>
  <si>
    <t>vialky B</t>
  </si>
  <si>
    <t>Součet z předpokládaný finanční objem</t>
  </si>
  <si>
    <t>tkáňová média A</t>
  </si>
  <si>
    <t>tkáňová média B</t>
  </si>
  <si>
    <t>tkáňová média C</t>
  </si>
  <si>
    <t>tkáňová média D</t>
  </si>
  <si>
    <t>tkáňová média E</t>
  </si>
  <si>
    <t>tkáňová média F</t>
  </si>
  <si>
    <t>tkáňová média G</t>
  </si>
  <si>
    <t>tkáňová média</t>
  </si>
  <si>
    <t>tkáňové pipety a plastik A</t>
  </si>
  <si>
    <t>tkáňové pipety a plastik B</t>
  </si>
  <si>
    <t>tkáňové pipety a plastik</t>
  </si>
  <si>
    <t>špičky pro automatické pipety</t>
  </si>
  <si>
    <t>centrifugační mikrozkumavky</t>
  </si>
  <si>
    <t>centrifugační  plastové zkumavky</t>
  </si>
  <si>
    <t>chemikálie</t>
  </si>
  <si>
    <t>diagnostické kity</t>
  </si>
  <si>
    <t>hmotnostní markery</t>
  </si>
  <si>
    <t>potřeby pro PAGE elektroforézu</t>
  </si>
  <si>
    <t>plyny</t>
  </si>
  <si>
    <t>laboratorní pomůcky</t>
  </si>
  <si>
    <t>zakázková syntéza oligonukleotidů</t>
  </si>
  <si>
    <t>20% celkového objemu</t>
  </si>
  <si>
    <t>finanční objem kategorií, které se nebudou soutěžit</t>
  </si>
  <si>
    <t>počet košů, které se budou soutěžit (= počet smluv)</t>
  </si>
  <si>
    <t>Počet z předpokládaný finanční objem2</t>
  </si>
  <si>
    <t>Koše</t>
  </si>
  <si>
    <t>Předpokládaný finanční objem</t>
  </si>
  <si>
    <t>Počet položek v koši</t>
  </si>
  <si>
    <t>oligonukleotidy A</t>
  </si>
  <si>
    <t>oligonukleotidy B</t>
  </si>
  <si>
    <t>oligonukleotidy C</t>
  </si>
  <si>
    <t>80% celkového objemu</t>
  </si>
  <si>
    <t>soutěž</t>
  </si>
  <si>
    <t>finanční objem kategorií, které se budou soutěžit</t>
  </si>
  <si>
    <t>vzmr</t>
  </si>
  <si>
    <t>Zymoclean Gel DNA Recovery, D4007</t>
  </si>
  <si>
    <t>DNA Clean &amp; Concentrator-5, D4003</t>
  </si>
  <si>
    <t>DNA Clean &amp; Concentrator-5, D4013</t>
  </si>
  <si>
    <t>DNA Clean &amp; Concentrator-25, D4005</t>
  </si>
  <si>
    <t>DNA Clean &amp; Concentrator-25,D4033</t>
  </si>
  <si>
    <t>DNA Clean &amp; Concentrator-100, D4030</t>
  </si>
  <si>
    <t>Quick-RNA, R1054</t>
  </si>
  <si>
    <t>Quick-RNA, R1055</t>
  </si>
  <si>
    <t>Zymoclean Gel RNA Recovery Kit, R1011</t>
  </si>
  <si>
    <t>Clean &amp; Concentrator-5, R1013</t>
  </si>
  <si>
    <t>Zyppy Plasmid Kits, D4036</t>
  </si>
  <si>
    <t>Zyppy Plasmid Kits, D4019</t>
  </si>
  <si>
    <t>GeneJET Endo-Free Plasmid Maxiprep Kit, K0861</t>
  </si>
  <si>
    <t>GeneJET Plasmid Maxiprep Kit,  K0491</t>
  </si>
  <si>
    <t>GeneJET Plasmid Maxiprep Kit,  K0492</t>
  </si>
  <si>
    <t>GeneJET Plasmid Midiprep Kit  K0481</t>
  </si>
  <si>
    <t>QIAquick Gel Extraction Kit (50), Cat No./ID: 28704</t>
  </si>
  <si>
    <t>QIAquick Gel Extraction Kit (250), Cat No./ID: 28706</t>
  </si>
  <si>
    <t>QIAquick PCR Purification Kit (50), Cat No./ID: 28104</t>
  </si>
  <si>
    <t>QIAquick PCR Purification Kit (250), Cat No./ID: 28106</t>
  </si>
  <si>
    <t>RNeasy Plus Mini Kit (50), Cat No./ID: 74134</t>
  </si>
  <si>
    <t>RNeasy Plus Mini Kit (250), Cat No./ID: 74136</t>
  </si>
  <si>
    <t>QIAprep Spin Miniprep Kit (50)</t>
  </si>
  <si>
    <t>Streptavidin magnetic beads</t>
  </si>
  <si>
    <t>2xYT Agar</t>
  </si>
  <si>
    <t>Nitrilové rukavice,L,100 ks</t>
  </si>
  <si>
    <t>Nitrilové rukavice,M,100 ks</t>
  </si>
  <si>
    <t>Nitrilové rukavice,S,100 ks</t>
  </si>
  <si>
    <t>Vyšetřovací rukavice latexové, bez pudru. S, 100 ks</t>
  </si>
  <si>
    <t>Vyšetřovací rukavice latexové, bez pudru. M, 100 ks</t>
  </si>
  <si>
    <t>Vyšetřovací rukavice latexové, bez pudru. L, 100 ks</t>
  </si>
  <si>
    <t>špičky pro pipety Gilson</t>
  </si>
  <si>
    <t>špičky pro pipety Eppendorf</t>
  </si>
  <si>
    <t>název produktu</t>
  </si>
  <si>
    <t>falkonka 15 ml, kónická, nesterilní</t>
  </si>
  <si>
    <t>falkonka 50 ml, kónická, nesterilní</t>
  </si>
  <si>
    <t>falkonka 50 ml, stojací, nesterilní</t>
  </si>
  <si>
    <t>falkonka 15 ml, kónická, sterilní</t>
  </si>
  <si>
    <t>falkonka 50 ml, kónická, sterilní</t>
  </si>
  <si>
    <t>falkonka 50 ml, stojací, sterilní</t>
  </si>
  <si>
    <t>bez soutěže</t>
  </si>
  <si>
    <t>falcon tube 15 ml, conic, non sterile</t>
  </si>
  <si>
    <t>falcon tube 50 ml, conic, non sterile</t>
  </si>
  <si>
    <t>falcon tube 50 ml, flat bottom, non sterile</t>
  </si>
  <si>
    <t>falcon tube 15 ml, conic, sterile</t>
  </si>
  <si>
    <t>falcon tube 50 ml, conic,  sterile</t>
  </si>
  <si>
    <t>falcon tube 50 ml, flat bottom, sterile</t>
  </si>
  <si>
    <t>microcentrifuge tubes "eppendorf type"0,5 ml</t>
  </si>
  <si>
    <t>microcentrifuge tubes "eppendorf type" 1,5 ml</t>
  </si>
  <si>
    <t>microcentrifuge tubes "eppendorf type" 2 ml</t>
  </si>
  <si>
    <t>microcentrifuge tubes "eppendorf type" 0,5 ml, DNAse RNAse free</t>
  </si>
  <si>
    <t>microcentrifuge tubes "eppendorf type" 1,5 ml, DNAse RNAse free</t>
  </si>
  <si>
    <t>microcentrifuge tubes "eppendorf type" 2 ml, DNAse RNAse free</t>
  </si>
  <si>
    <t>microcentrifuge tubes, screw cap, 1,5 ml</t>
  </si>
  <si>
    <t>microcentrifuge tubes, screw cap, 2 ml</t>
  </si>
  <si>
    <t>spectrophotometric cuvettes, PS, 1,5 ml</t>
  </si>
  <si>
    <t>T4 DNA Ligase</t>
  </si>
  <si>
    <t>T7 RNA Polymerase</t>
  </si>
  <si>
    <t>Taq DNA Ligase</t>
  </si>
  <si>
    <t>Taq DNA polymerase</t>
  </si>
  <si>
    <t>restriction endonuclease XhoI</t>
  </si>
  <si>
    <t>restriction endonuclease Notl</t>
  </si>
  <si>
    <t>restriction endonuclease Dnpl</t>
  </si>
  <si>
    <t>mix dATP, dCTP, dGTP, dTTP, 10 mM each in water</t>
  </si>
  <si>
    <t>Phusion HF DNA polymerase</t>
  </si>
  <si>
    <t>RNase Inhibitor, Human Placenta</t>
  </si>
  <si>
    <t>set  (dTTP, dCTP, dATP, dGTP), each nucleotide separately</t>
  </si>
  <si>
    <t>SuperScript® III Reverse Transcriptase</t>
  </si>
  <si>
    <t>KOD XL DNA polymerasa, 5x250</t>
  </si>
  <si>
    <t>Sulfuric acid p.a. 1000 ml</t>
  </si>
  <si>
    <t>Hydrochloric acid 35% p.a. 1000 ml</t>
  </si>
  <si>
    <t>Citric acid anhydrous p.a. 1000 g</t>
  </si>
  <si>
    <t>trifluoracetic acid for synthesis - 500 ML</t>
  </si>
  <si>
    <t>Hydrogen peroxide30% p.a. 1000 ml</t>
  </si>
  <si>
    <t>Amoniac - aqueous solution p.a. 1000 ml</t>
  </si>
  <si>
    <t>Natrium sulfate anhydrous p.a. 1000 g</t>
  </si>
  <si>
    <t>Acetic acid 99% p.a. 1000 ml</t>
  </si>
  <si>
    <t>magnesium sulfate anhydrous p.a. 1000 g</t>
  </si>
  <si>
    <t>Imidazole</t>
  </si>
  <si>
    <t>2xYT Agar, 500 g</t>
  </si>
  <si>
    <t>Glycine</t>
  </si>
  <si>
    <t>Tubes stand UniRack Jr.</t>
  </si>
  <si>
    <t>Test tube, flat rim, 11 ml</t>
  </si>
  <si>
    <t>Test tube, flat rim, 23 ml</t>
  </si>
  <si>
    <t>Test tube, flat rim, 10 ml</t>
  </si>
  <si>
    <t>Test tube PS 11x70 mm</t>
  </si>
  <si>
    <t>Test tube PS 12x75 mm</t>
  </si>
  <si>
    <t>glass vials 2,5 ml, PE push lid</t>
  </si>
  <si>
    <t>Parafilm M, 4 inches × 125 feet</t>
  </si>
  <si>
    <t>Parafilm M, 2 inches × 250 feet</t>
  </si>
  <si>
    <t>Parafilm M, 4 inches × 250 feet</t>
  </si>
  <si>
    <t>Lahev s GL45 100ml,blue lid, flow-rim</t>
  </si>
  <si>
    <t>Lahev s GL45 250ml, blue lid, flow-rim</t>
  </si>
  <si>
    <t>Lahev s GL45 500ml, blue lid, flow-rim</t>
  </si>
  <si>
    <t>Lahev s GL45 1000ml, blue lid, flow-rim</t>
  </si>
  <si>
    <t>Lahev s GL45 2000ml, blue lid, flow-rim</t>
  </si>
  <si>
    <t>Pasteurovy pipett, glass, no filter, 230 mm</t>
  </si>
  <si>
    <t>Pasteurovy pipett, glass, no filter, 150 mm</t>
  </si>
  <si>
    <t>Syringe, PP, 2 ml</t>
  </si>
  <si>
    <t>Syringe, PP, 5 ml</t>
  </si>
  <si>
    <t>Syringe, PP, 10 ml</t>
  </si>
  <si>
    <t>Syringe, PP, 20 ml</t>
  </si>
  <si>
    <t>Nitrile gloves,L,100 pc</t>
  </si>
  <si>
    <t>Nitrile gloves, M,100 pc</t>
  </si>
  <si>
    <t>Nitrile gloves,S, 100 pc</t>
  </si>
  <si>
    <t>latex gloves, powder free. S, 100 ks</t>
  </si>
  <si>
    <t>latex gloves, powder free. M, 100 ks</t>
  </si>
  <si>
    <t>latex gloves, powder free. L, 100 ks</t>
  </si>
  <si>
    <t>needles, luer lock,  60 x 80</t>
  </si>
  <si>
    <t>needles, luer lock ,80x120</t>
  </si>
  <si>
    <t>needles, luer lock 120 x 40</t>
  </si>
  <si>
    <t>needles, luer lock 45 x 25</t>
  </si>
  <si>
    <t>needles, luer lock 80 x 50</t>
  </si>
  <si>
    <t>non-modified oligonucleotides</t>
  </si>
  <si>
    <t>modified oligonucleotides</t>
  </si>
  <si>
    <t>aptamer libraries a in vitro selection libraries</t>
  </si>
  <si>
    <t>Nitrogen liquid 5.0</t>
  </si>
  <si>
    <t>Carbon dioxide 3.0 20 kg</t>
  </si>
  <si>
    <t>Oxygen, technical 2.5 50L/20MPa</t>
  </si>
  <si>
    <t>Nitrogen 4.6 50L/20MPa</t>
  </si>
  <si>
    <t>Oxygen, medicinal 20L/20MPa</t>
  </si>
  <si>
    <t>Oxygen, technical 20L/20MPa</t>
  </si>
  <si>
    <t>Acetylene,</t>
  </si>
  <si>
    <t>Amoniac</t>
  </si>
  <si>
    <t>Argone</t>
  </si>
  <si>
    <t>Oxygen</t>
  </si>
  <si>
    <t>Carbone dioxide</t>
  </si>
  <si>
    <t>Hydrogen</t>
  </si>
  <si>
    <t>Air</t>
  </si>
  <si>
    <t>Argone-methane mix</t>
  </si>
  <si>
    <t>Chlorine (gas)</t>
  </si>
  <si>
    <t>Carbon dioxide 3.0  450 kg</t>
  </si>
  <si>
    <t>Helium liquid</t>
  </si>
  <si>
    <t>Dry ice</t>
  </si>
  <si>
    <t>Glass Plates, Mini-PROTEAN® , 1 mm spacer</t>
  </si>
  <si>
    <t>Glass Plates, Mini-PROTEAN® , 0,75 mm spacer</t>
  </si>
  <si>
    <t>Precision Plus Protein-Unstained standards, marker</t>
  </si>
  <si>
    <t>Precision Plus Protein-Dual color standards, marker</t>
  </si>
  <si>
    <t>PVDF membrane</t>
  </si>
  <si>
    <t>Blotting papers (Protean II XL)</t>
  </si>
  <si>
    <t>Blotting papers(mini trans blot)</t>
  </si>
  <si>
    <t>Acetonitrile anhydrous, over molecular sieve</t>
  </si>
  <si>
    <t>Acetonitrile anhydrous,</t>
  </si>
  <si>
    <t>Acetonitrile anhydrous</t>
  </si>
  <si>
    <t>Methanol anhydrous, over molecular sieve</t>
  </si>
  <si>
    <t>Toluene, anydrous</t>
  </si>
  <si>
    <t>Pyridine, anhydrous over molecular sieve</t>
  </si>
  <si>
    <t xml:space="preserve">Pyridine, anhydrous </t>
  </si>
  <si>
    <t>Dioxane, anhydrous, over molecular sieve</t>
  </si>
  <si>
    <t>Dioxane, anhydrous,</t>
  </si>
  <si>
    <t>Dichloromethane, anhydrous over molecular sieve</t>
  </si>
  <si>
    <t>Dichloromethane, anhydrous</t>
  </si>
  <si>
    <t>Tetrahydrofuran  SeccoSolv® - 100 ML</t>
  </si>
  <si>
    <t>Tetrahydrofuran  SeccoSolv® - 500 ML</t>
  </si>
  <si>
    <t>Tetrahydrofuran  SeccoSolv® - 1000 ML</t>
  </si>
  <si>
    <t>Acetonitrile, HPLC for gradient analysis/2500 ml</t>
  </si>
  <si>
    <t>Methanol, HPLC gradient grade 2500 ml</t>
  </si>
  <si>
    <t>N,N-Dimethylformamide A.R./2500 ml</t>
  </si>
  <si>
    <t>Benzene p.a. 1000 ml</t>
  </si>
  <si>
    <t>Dichlormethan stabilized HPLC 2500 ml</t>
  </si>
  <si>
    <t>Ethyl-acetate p.a./1000 ml (peroxides tested) - U2</t>
  </si>
  <si>
    <t>Sea sand, 100 g</t>
  </si>
  <si>
    <t>n-Penthane p.a. 1000 ml</t>
  </si>
  <si>
    <t>Ethyl-acetate p.a./2500 ml (test na peroxidy) - U2</t>
  </si>
  <si>
    <t>TETRAHYDROFURANE p.a. 1000 ml</t>
  </si>
  <si>
    <t>Isopropanole p.a. 1000 ml</t>
  </si>
  <si>
    <t xml:space="preserve">Ethyl-acetate p.a./5000 ml </t>
  </si>
  <si>
    <t>70 % isopropanole in 5 l PE bottle</t>
  </si>
  <si>
    <t>Isopropylalkohol pure  5000 ml</t>
  </si>
  <si>
    <t>Ethanol denaturated 96,6% -200 l barrel</t>
  </si>
  <si>
    <t>Ethanol anhydrous denaturated. 99,9% - sud á 200 l</t>
  </si>
  <si>
    <t>Silikagel 60 F254 25 TLC alufoils 20 x 20 cm</t>
  </si>
  <si>
    <t>Silikagel 60 (0,040-0,063mm) column chromatography (230-400mesh ASTM)-25kg</t>
  </si>
  <si>
    <t>Gilson pippete tips</t>
  </si>
  <si>
    <t>Gilson pippete tips, tower pack</t>
  </si>
  <si>
    <t>Eppendorf pippete tips</t>
  </si>
  <si>
    <t>Eppendorf pippete tips, low retention</t>
  </si>
  <si>
    <t>Serologic pipette 10 ml; sterile PS</t>
  </si>
  <si>
    <t>Serologic pipette 25 ml; sterile PS</t>
  </si>
  <si>
    <t>Serologic pipette 5 ml; sterile PS</t>
  </si>
  <si>
    <t>Serologic pipette 50 ml; sterile PS</t>
  </si>
  <si>
    <t>Transferpipete 3,5ml,sterile</t>
  </si>
  <si>
    <t>24-well plate for tissue cultures</t>
  </si>
  <si>
    <t>6-well plate for tissue cultures</t>
  </si>
  <si>
    <t>Cultivation dish 100mm</t>
  </si>
  <si>
    <t>Sigma® 96 well cultivation plates, flat bottom, 50ks</t>
  </si>
  <si>
    <t>Cell cultures flask, 75 cm2</t>
  </si>
  <si>
    <t>falcon tubes</t>
  </si>
  <si>
    <t>microcentrifuge tubes</t>
  </si>
  <si>
    <t>Kits</t>
  </si>
  <si>
    <t>Enzymes</t>
  </si>
  <si>
    <t>Chemicals</t>
  </si>
  <si>
    <t>lab disposables</t>
  </si>
  <si>
    <t>oligonucleotides</t>
  </si>
  <si>
    <t>oligonukleotidy</t>
  </si>
  <si>
    <t>gases</t>
  </si>
  <si>
    <t>PAGE supplies</t>
  </si>
  <si>
    <t>antibodies</t>
  </si>
  <si>
    <t>radiochemicals</t>
  </si>
  <si>
    <t>solvents</t>
  </si>
  <si>
    <t>silicagel</t>
  </si>
  <si>
    <t>pipette tips</t>
  </si>
  <si>
    <t>media for tissue and cell cultures</t>
  </si>
  <si>
    <t>plastic for tissue and cell cultures</t>
  </si>
  <si>
    <t>Taq DNA polymerasa with ThermoPol buffer</t>
  </si>
  <si>
    <t>Vaníková</t>
  </si>
  <si>
    <t>nemodifikované oligonukleotidy</t>
  </si>
  <si>
    <t>modifikované oligonukleotidy</t>
  </si>
  <si>
    <t>knihovny aptamerů a pro in vitro selekce</t>
  </si>
  <si>
    <t>definované v samostatném souboru</t>
  </si>
  <si>
    <t>categories (ENG)</t>
  </si>
  <si>
    <t>product/product description (ENG)</t>
  </si>
  <si>
    <t>ks</t>
  </si>
  <si>
    <t>balení</t>
  </si>
  <si>
    <t>9,25 MBq</t>
  </si>
  <si>
    <t>259 MBq</t>
  </si>
  <si>
    <t>18,5 MBq</t>
  </si>
  <si>
    <t>37 MBq</t>
  </si>
  <si>
    <t>200x200ks</t>
  </si>
  <si>
    <t>50x100ks</t>
  </si>
  <si>
    <t>40x500ks</t>
  </si>
  <si>
    <t>50x50ks</t>
  </si>
  <si>
    <t>100x300ks</t>
  </si>
  <si>
    <t>300x50ks</t>
  </si>
  <si>
    <t>300x100ks</t>
  </si>
  <si>
    <t>dodavatel</t>
  </si>
  <si>
    <t>katalogové číslo</t>
  </si>
  <si>
    <t>Eppendorf Czech &amp; Slovakia s r.o.</t>
  </si>
  <si>
    <t>Protein Lo-Bind Tubes 0,5 ml, PCR clean, 100 ks</t>
  </si>
  <si>
    <t>Protein Lo-Bind Tubes 1,5 ml, PCR clean, 100 ks</t>
  </si>
  <si>
    <t>0030108116</t>
  </si>
  <si>
    <t>0030108302</t>
  </si>
  <si>
    <t>Protein Lo-Bind Tubes 2 ml, PCR clean, 100 ks</t>
  </si>
  <si>
    <t>Protein Lo-Bind Tubes 5 ml, PCR clean, 100 ks</t>
  </si>
  <si>
    <t>0030108132</t>
  </si>
  <si>
    <t>0030108094</t>
  </si>
  <si>
    <t>U322510</t>
  </si>
  <si>
    <t>941,4</t>
  </si>
  <si>
    <t>250</t>
  </si>
  <si>
    <t>990</t>
  </si>
  <si>
    <t>400</t>
  </si>
  <si>
    <t>U324000</t>
  </si>
  <si>
    <t>U321000.N</t>
  </si>
  <si>
    <t>Mikrozkumavky PCR, 0,2 ml ploché, opt. Čiré, s připojenými víčky, 120 proužků</t>
  </si>
  <si>
    <t>NucleoSpin Gel and PCR Clean-up (50 columns)</t>
  </si>
  <si>
    <t>NucleoSpin Gel and PCR Clean-up (250 columns)</t>
  </si>
  <si>
    <t>Biotech a.s.</t>
  </si>
  <si>
    <t>740609.250</t>
  </si>
  <si>
    <t>Sigma Aldrich spol. s r.o.</t>
  </si>
  <si>
    <t xml:space="preserve">11814427001 </t>
  </si>
  <si>
    <t>GE17-0851-01</t>
  </si>
  <si>
    <t>Top-Bio, s r. o.</t>
  </si>
  <si>
    <t>P125</t>
  </si>
  <si>
    <t>PPP Master Mix, 200 reakcí</t>
  </si>
  <si>
    <t>P126xI</t>
  </si>
  <si>
    <t>PPP Master Mix, 1000 reakcí</t>
  </si>
  <si>
    <t>ROCHE s.r.o.</t>
  </si>
  <si>
    <t>LightCycler® 480 SYBR Green I Master</t>
  </si>
  <si>
    <t>04707516001</t>
  </si>
  <si>
    <t>N3231S</t>
  </si>
  <si>
    <t>N3232S</t>
  </si>
  <si>
    <t>N3231L</t>
  </si>
  <si>
    <t>N3232L</t>
  </si>
  <si>
    <t>P7712S</t>
  </si>
  <si>
    <t>15505027</t>
  </si>
  <si>
    <t>740609.50</t>
  </si>
  <si>
    <t>Fisher Scientific spol. s r. o.</t>
  </si>
  <si>
    <t>9993.4560</t>
  </si>
  <si>
    <t>Fluorochem Ltd.</t>
  </si>
  <si>
    <t>034279 25 g</t>
  </si>
  <si>
    <t>034279 5 g</t>
  </si>
  <si>
    <t>T0886-1L</t>
  </si>
  <si>
    <t>T0886-100ML</t>
  </si>
  <si>
    <t>A63881</t>
  </si>
  <si>
    <t>Beckman Coulter česká republika s.r.o.</t>
  </si>
  <si>
    <t>Agencourt AMPure XP 60 ml</t>
  </si>
  <si>
    <t>2515101</t>
  </si>
  <si>
    <t>2515201</t>
  </si>
  <si>
    <t>2515202</t>
  </si>
  <si>
    <t>2515252</t>
  </si>
  <si>
    <t>2515203</t>
  </si>
  <si>
    <t>2515300</t>
  </si>
  <si>
    <t>2515400</t>
  </si>
  <si>
    <t>2515500</t>
  </si>
  <si>
    <t>2515602</t>
  </si>
  <si>
    <t>2515603</t>
  </si>
  <si>
    <t>2515802</t>
  </si>
  <si>
    <t>2515803</t>
  </si>
  <si>
    <t>2515902</t>
  </si>
  <si>
    <t>2516002</t>
  </si>
  <si>
    <t>2515302</t>
  </si>
  <si>
    <t>2515402</t>
  </si>
  <si>
    <t>2515502</t>
  </si>
  <si>
    <t>2515303</t>
  </si>
  <si>
    <t>2515503</t>
  </si>
  <si>
    <t>DD141247</t>
  </si>
  <si>
    <t>DD141235</t>
  </si>
  <si>
    <t>DD141243</t>
  </si>
  <si>
    <t>Lékárna Pod sv. Matějem (Medic Art spol. s r.o.)</t>
  </si>
  <si>
    <t>AJAP</t>
  </si>
  <si>
    <t>Lékárna U sv. Antonína</t>
  </si>
  <si>
    <t>201958</t>
  </si>
  <si>
    <t>Rotiphorese® Gel 30 (37,5:1)</t>
  </si>
  <si>
    <t>P-Lab a.s.</t>
  </si>
  <si>
    <t>R78711</t>
  </si>
  <si>
    <t>R78712</t>
  </si>
  <si>
    <t>S 19501</t>
  </si>
  <si>
    <t>SDS, sodium dodecylsulfát pro elfo, biochemii a molekulární biologii, min. 99,5 %, prášek, bal. 100 g</t>
  </si>
  <si>
    <t>SDS, sodium dodecylsulfát pro elfo, biochemii a molekulární biologii, min. 99,5 %, prášek, bal. 500 g</t>
  </si>
  <si>
    <t>S 19502</t>
  </si>
  <si>
    <t>Rotiphorese® Gel 40 (19:1)</t>
  </si>
  <si>
    <t>R30302</t>
  </si>
  <si>
    <t>Rotiphorese® Sequencing gel concentrate, 1Liter</t>
  </si>
  <si>
    <t>R30431</t>
  </si>
  <si>
    <t>orientačně cena bez DPH</t>
  </si>
  <si>
    <t>R 30291</t>
  </si>
  <si>
    <t>Suba-Seal® septa 25, white rubber</t>
  </si>
  <si>
    <t>Z167282-100EA</t>
  </si>
  <si>
    <t xml:space="preserve">854996 </t>
  </si>
  <si>
    <t>Crimp seals with PTFE/silicone septa</t>
  </si>
  <si>
    <t>2542.0124</t>
  </si>
  <si>
    <t>Víčka modrá, ND 9, s připevněnými septy PTFE/silikon 100 ks</t>
  </si>
  <si>
    <t xml:space="preserve">29661-U </t>
  </si>
  <si>
    <t>LABICOM s.r.o.</t>
  </si>
  <si>
    <t>5190-9062</t>
  </si>
  <si>
    <t>94550</t>
  </si>
  <si>
    <t>Baria s.r.o.</t>
  </si>
  <si>
    <t>ant-bl-1</t>
  </si>
  <si>
    <t>BE12-730Q</t>
  </si>
  <si>
    <t>CC-4136</t>
  </si>
  <si>
    <t>CC-3150</t>
  </si>
  <si>
    <t>LM-T1706/100</t>
  </si>
  <si>
    <t>WVR International s.r.o.</t>
  </si>
  <si>
    <t>L0496-500</t>
  </si>
  <si>
    <t>RPMI 1640 Medium, with 25 mM HEPES, with Lglutamine 6x500 ml</t>
  </si>
  <si>
    <t>LM-R1641/500</t>
  </si>
  <si>
    <t>RPMI 1640 Medium, no glutamine, 500 ml</t>
  </si>
  <si>
    <t>DMEM high glucose w/o L-glutamine, 500 ml</t>
  </si>
  <si>
    <t>LM-D1108/500</t>
  </si>
  <si>
    <t>LM-D1109/500</t>
  </si>
  <si>
    <t>SH30243.FS</t>
  </si>
  <si>
    <t>LM-I1090/500</t>
  </si>
  <si>
    <t>SH30028</t>
  </si>
  <si>
    <t>SH30255.FS</t>
  </si>
  <si>
    <t>PENICILLIN -STREPTOMYCIN SOLUTION 100x</t>
  </si>
  <si>
    <t>L0022-100</t>
  </si>
  <si>
    <t>RPMI 1640 Medium, Dutch modifikace, 20 mM HEPES, 1g/l NaHCO3, bez L-glutaminu, 500 ml</t>
  </si>
  <si>
    <t>L0492-500</t>
  </si>
  <si>
    <t>L0210-500</t>
  </si>
  <si>
    <t xml:space="preserve">McCoy's 5A Medium, w/ glutamin, </t>
  </si>
  <si>
    <t>DPBS, without calcium, without magnesium (liquid), 500 ml</t>
  </si>
  <si>
    <t>L0615-500</t>
  </si>
  <si>
    <t>L0092-500</t>
  </si>
  <si>
    <t>DMEM - F12 W/ STABLE GLUTAMINE W/15MM HEPES</t>
  </si>
  <si>
    <t>L0102-500</t>
  </si>
  <si>
    <t>Špičky ClearLine, 10 µl, sterilní, bez filtru, dlouhé, graduované, snížená retence, kompatibilní s pipetami Gilson, balení reload, 960 ks</t>
  </si>
  <si>
    <t>DD713110</t>
  </si>
  <si>
    <t>DD713111</t>
  </si>
  <si>
    <t>DD713114</t>
  </si>
  <si>
    <t>DD713117</t>
  </si>
  <si>
    <t>DD713115</t>
  </si>
  <si>
    <t>DD134000CL</t>
  </si>
  <si>
    <t>DD713116</t>
  </si>
  <si>
    <t>Špičky ClearLine, objem 10 µl, sterilní, s filtrem, dlouhé, graduované, snížená retence, kompatibilní s pipetami Gilson, balení 960 ks</t>
  </si>
  <si>
    <t>Špičky ClearLine, objem 20 µl, sterilní, s filtrem, dlouhé, graduované, snížená retence, kompatibilní s pipetami Gilson, balení 960 ks</t>
  </si>
  <si>
    <t>Špičky ClearLine, objem 100 µl, sterilní, s filtrem, dlouhé, graduované, snížená retence, kompatibilní s pipetami Gilson, balení 960 ks</t>
  </si>
  <si>
    <t>Špičky ClearLine, objem 200 µl, sterilní, s filtrem, dlouhé, graduované, snížená retence, kompatibilní s pipetami Gilson, balení 960 ks</t>
  </si>
  <si>
    <t>Špičky ClearLine, objem 50 - 1250 µl, sterilní, s filtrem, dlouhé, graduované, snížená retence, kompatibilní s pipetami Gilson, balení 768 ks</t>
  </si>
  <si>
    <t>Špičky ClearLine, objem 200 µl, sterilní, bez filtru, dlouhé, graduované, snížená retence, kompatibilní s pipetami Gilson, balení 960 ks</t>
  </si>
  <si>
    <t>Špičky ClearLine, objem 50 - 1250 µl, sterilní, bez filtru, dlouhé, graduované, snížená retence, kompatibilní s pipetami Gilson, balení 960 ks</t>
  </si>
  <si>
    <t>Špičky ClearLine, objem 10 µl, nesterilní, bez filtru, dlouhé, graduované, snížená retence, kompatibilní s pipetami Gilson, balení 960 ks</t>
  </si>
  <si>
    <t>Špičky ClearLine, objem 200 µl, nesterilní, bez filtru, dlouhé, graduované, snížená retence, kompatibilní s pipetami Gilson, balení reload 960 ks</t>
  </si>
  <si>
    <t>DD713141</t>
  </si>
  <si>
    <t>DD713143</t>
  </si>
  <si>
    <t>DD134750CL</t>
  </si>
  <si>
    <t>Špičky Biohit, objem 0,1 – 10 µL , délka31,5mm, kompatibilní s pipetami Biohit/ Sartorius, sterilní, s filtrem, balení 10x 96 ks v boxu</t>
  </si>
  <si>
    <t>783201</t>
  </si>
  <si>
    <t xml:space="preserve">Špičky typ biohit N, objem 0,5 - 300 µl, délka 52,5mm, kompatibilní s pipetami Biohit/ Sartorius, sterilní, s filtrem, balení 100 až 1000 ks v boxu či v sáčku, </t>
  </si>
  <si>
    <t xml:space="preserve">Špičky typ biohit A, objem 0,1 – 10 µL , délka31,5mm, kompatibilní s pipetami Biohit/ Sartorius, sterilní, s filtrem, balení 100 až 1000 ks v boxu či v sáčku, </t>
  </si>
  <si>
    <t>4059.9056</t>
  </si>
  <si>
    <t>Špičky Sartorius Biohit E 10 - 1000ul, 10x96ks, Refill pack</t>
  </si>
  <si>
    <t>4059.9016</t>
  </si>
  <si>
    <t xml:space="preserve">Špičky Biohit N, objem 0,5 - 300 µl, délka52,5mm, kompatibilní s pipetami Biohit/ Sartorius, sterilní, s filtrem, balení 960 ks v boxu či v sáčku, </t>
  </si>
  <si>
    <t>Špičky Sartorius Biohit J 100 - 5000ul, 100 ks,volné balení</t>
  </si>
  <si>
    <t>4059.9009</t>
  </si>
  <si>
    <t>Špičky Sartorius Biohit D 5 - 350ul, 960 ks, volné balení v boxu</t>
  </si>
  <si>
    <t>4059.9004</t>
  </si>
  <si>
    <t>Špičky Sartorius Biohit H 50 - 1200ul, 10x96 ks, refill pack</t>
  </si>
  <si>
    <t>4059.9027</t>
  </si>
  <si>
    <t>Špičky Sartorius Biohit Z 50 - 1200ul, délka 90mm, 10x96 ks, single tray</t>
  </si>
  <si>
    <t>4059.9025</t>
  </si>
  <si>
    <t>613-0578</t>
  </si>
  <si>
    <t>ŠpičkyLTS Rainin, objem 0,5 - 20 µl, nesterilní, balení 1000 ks v sáčku</t>
  </si>
  <si>
    <t>613-0581</t>
  </si>
  <si>
    <t xml:space="preserve">Špičky LTS Rainin, objem 1 - 200 µl, nesterilní, balení 1000 ks v sáčku, </t>
  </si>
  <si>
    <t>613-584</t>
  </si>
  <si>
    <t xml:space="preserve">Špičky LTS Rainin, objem 100 - 1000 µl, nesterilní, balení 1000 ks v sáčku, </t>
  </si>
  <si>
    <t>613-5432</t>
  </si>
  <si>
    <t xml:space="preserve">Špičky LTS Rainin, objem 1 - 300 µl, nesterilní, balení 1000 ks v sáčku, </t>
  </si>
  <si>
    <t>S309100</t>
  </si>
  <si>
    <t>Špičky Socorex 1000 ul 4x250 ks</t>
  </si>
  <si>
    <t>S309211</t>
  </si>
  <si>
    <t>S302102</t>
  </si>
  <si>
    <t>S307120</t>
  </si>
  <si>
    <t>S308034</t>
  </si>
  <si>
    <t>S319110</t>
  </si>
  <si>
    <t>Špičky Socorex, objem 10 µl, délka 31,4 mm, nesterilní, balení 1000 ks v sáčku</t>
  </si>
  <si>
    <t>Špičky Socorex, objem 10 µl, délka 38,1 mm, nesterilní, balení 1000 ks v sáčku</t>
  </si>
  <si>
    <t>Špičky Socorex, objem 200 µl, délka 46,6 mm, nesterilní, balení 1000 ks v sáčku</t>
  </si>
  <si>
    <t>Špičky Socorex, objem 350 µl, délka 58,8 mm, nesterilní, balení 1000 ks v sáčku</t>
  </si>
  <si>
    <t>Špičky Socorex, objem 1000 µl, délka 88,8 mm, nesterilní, balení 1000 ks v sáčku</t>
  </si>
  <si>
    <t>S831202</t>
  </si>
  <si>
    <t>Špičky Socorex 2000 ul 250 ks</t>
  </si>
  <si>
    <t>orientačně cena s DPH</t>
  </si>
  <si>
    <t>centrifuge tubes</t>
  </si>
  <si>
    <t>diagnostic kits</t>
  </si>
  <si>
    <t>enzymes</t>
  </si>
  <si>
    <t>markers</t>
  </si>
  <si>
    <t>chemicals</t>
  </si>
  <si>
    <t>1kb DNA ladder, 200 nanesení</t>
  </si>
  <si>
    <t>100 bp DNA ladder, balení 100 nanesení</t>
  </si>
  <si>
    <t>100 bp DNA ladder, 500 nanesení</t>
  </si>
  <si>
    <t>1kb DNA ladder, 1000 nanesení</t>
  </si>
  <si>
    <t xml:space="preserve">Color Prestained Protein Standard, Broad Range (11–245 kDa), 150 rxn  </t>
  </si>
  <si>
    <t>Ultra Low Range DNA Ladder, Invitrogen</t>
  </si>
  <si>
    <t>Urea, UltraPure, 500 g</t>
  </si>
  <si>
    <t>Urea, UltraPure, 2 kg</t>
  </si>
  <si>
    <t>Triethylamine, min. 99 %, bezvodý (H2O max 0,5 % Karl Fisher), 1 L</t>
  </si>
  <si>
    <t>Triethylamine, min. 99 %, bezvodý (H2O max 0,5 % Karl Fisher), 100 ml</t>
  </si>
  <si>
    <t>Filtrační disky, Filter discs, sintered glass, edge not fused, centred, surfaces untreated, max velikost pórů 100 - 160 µm, průměr 10 mm, velikost balení 10 ks</t>
  </si>
  <si>
    <t>Filtrační disky, Filter discs, sintered glass, edge not fused, centred, surfaces untreated, max velikost pórů 100 - 160 µm, průměr 20 mm, velikost balení 10 ks</t>
  </si>
  <si>
    <t>Filtrační disky, Filter discs, sintered glass, edge not fused, centred, surfaces untreated, max velikost pórů 40 - 100 µm, průměr 20 mm, velikost balení 10 ks</t>
  </si>
  <si>
    <t>Filtrační disky,Filter discs, sintered glass, edge not fused, centred, surfaces untreated, max velikost pórů 16 - 40 µm, průměr 20 mm, velikost balení 10 ks</t>
  </si>
  <si>
    <t>Filtrační disky, Filter discs, sintered glass, edge not fused, centred, surfaces untreated, max velikost pórů 40 - 100 µm, průměr 25 mm, velikost balení 10 ks</t>
  </si>
  <si>
    <t>Filtrační disky, Filter discs, sintered glass, edge not fused, centred, surfaces untreated, max velikost pórů 160 - 250 µm, průměr 30 mm, velikost balení 10 ks</t>
  </si>
  <si>
    <t>Filtrační disky, Filter discs, sintered glass, edge not fused, centred, surfaces untreated, max velikost pórů 160 - 250 µm, průměr 40mm, velikost balení 10ks</t>
  </si>
  <si>
    <t>Filtrační disky, Filter discs, sintered glass, edge not fused, centred, surfaces untreated, max velikost pórů 160 - 250 µm, průměr 50 mm, velikost balení 5ks</t>
  </si>
  <si>
    <t>Filtrační disky, Filter discs, sintered glass, edge not fused, centred, surfaces untreated, max velikost pórů 40 - 100 µm, průměr 60 mm, velikost balení 1 ks</t>
  </si>
  <si>
    <t>Filtrační disky, Filter discs, sintered glass, edge not fused, centred, surfaces untreated, max velikost pórů 40 - 100 µm, průměr 80 mm, velikost balení 1 ks</t>
  </si>
  <si>
    <t>Filtrační disky, Filter discs, sintered glass, edge not fused, centred, surfaces untreated, max velikost pórů 16 - 40 µm, průměr 80 mm, velikost balení 1 ks</t>
  </si>
  <si>
    <t>Filtrační disky, Filter discs, sintered glass, edge not fused, centred, surfaces untreated, max velikost pórů 40 - 100 µm, průměr 90 mm, velikost balení 1 ks</t>
  </si>
  <si>
    <t>Filtrační disky,Filter discs, sintered glass, edge not fused, centred, surfaces untreated, max velikost pórů 40 - 100 µm, průměr 100 mm, velikost balení 1 ks</t>
  </si>
  <si>
    <t>Filtrační disky, Filter discs, sintered glass, edge not fused, centred, surfaces untreated, max velikost pórů 40 - 100 µm, průměr 30 mm, velikost balení 10 ks</t>
  </si>
  <si>
    <t>Filtrační disky, Filter discs, sintered glass, edge not fused, centred, surfaces untreated, max velikost pórů 40 - 100 µm, průměr 40mm, velikost balení 10ks</t>
  </si>
  <si>
    <t>Filtrační disky, Filter discs, sintered glass, edge not fused, centred, surfaces untreated, max velikost pórů 40 - 100 µm, průměr 50 mm, velikost balení 5ks</t>
  </si>
  <si>
    <t>Filtrační disky, Filter discs, sintered glass, edge not fused, centred, surfaces untreated, max velikost pórů 16 - 40 µm, průměr 30 mm, velikost balení 10 ks</t>
  </si>
  <si>
    <t>Filtrační disky, Filter discs, sintered glass, edge not fused, centred, surfaces untreated, max velikost pórů 16 - 40 µm, průměr 50 mm, velikost balení 5ks</t>
  </si>
  <si>
    <t>filtracni komplet Stericup® Filter Units, PVDF 0,22um, sterilní, 250 ml</t>
  </si>
  <si>
    <t>filtracni komplet Stericup® Filter Units, PVDF 0,45um, sterilní, 250 ml</t>
  </si>
  <si>
    <t>filtracni komplet Stericup® Filter Units PVDF 0,22um, sterilní, 500 ml</t>
  </si>
  <si>
    <t>filtracni komplet Stericup® Filter Units, PVDF 0,45um, sterilní, 500 ml</t>
  </si>
  <si>
    <t>Mikrozkumavky PCR, 0,2 ml ploché, opt. Čiré, víčka plochá, 1000 ks</t>
  </si>
  <si>
    <t>Mikrozkumavky PCR, 0,2 ml ploché, opt. Čiré, víčka vypouklá, 1000 ks</t>
  </si>
  <si>
    <t>Akrylamid, min 98 %, extra čistý, 2x krystal., bal 500 g</t>
  </si>
  <si>
    <t>Akrylamid, min 98 %, extra čistý, 2x krystal., bal 1000 g</t>
  </si>
  <si>
    <t>DMEM, 4,5 g/l glucose, with L-glutamine, without sodium pyruvate</t>
  </si>
  <si>
    <t>L0103-500P</t>
  </si>
  <si>
    <t>DMEM, 4,5 g/l glucose, with stable glutamine, with sodium pyruvate</t>
  </si>
  <si>
    <t>Mulholland</t>
  </si>
  <si>
    <t>EAST PORT Praha s.r.o</t>
  </si>
  <si>
    <t>M7801</t>
  </si>
  <si>
    <t>GoTaq® G2 Flexi DNA Polymerase 100u</t>
  </si>
  <si>
    <t>M7805</t>
  </si>
  <si>
    <t>GoTaq® G2 Flexi DNA Polymerase 500u</t>
  </si>
  <si>
    <t>M7086</t>
  </si>
  <si>
    <t>GoTaq® G2 Flexi DNA Polymerase 2500u</t>
  </si>
  <si>
    <t>EN0561</t>
  </si>
  <si>
    <t>Lambda Exonuclease (10 U/µL) 1000u</t>
  </si>
  <si>
    <t>EN0562</t>
  </si>
  <si>
    <t>Lambda Exonuclease (10 U/µL) 5000u</t>
  </si>
  <si>
    <t>enzymy F</t>
  </si>
  <si>
    <t>Lambda exonukleása (5'→3' exodeoxyribonukleáza),  koncentrace 10 U/µL, balení 1000u</t>
  </si>
  <si>
    <t>Lambda exonukleása (5'→3' exodeoxyribonukleáza),  koncentrace 10 U/µL, balení 5000u</t>
  </si>
  <si>
    <t>GoTaq G2 DNA Polymeráza Hotstart proof reading enzym v 50% glycerolu, množství 100 u, koncentrace 5u/μl, balení obsahuje také 1 ml 5X koncentrovaného reakčního pufru ve dvou variantách( bezbarvá/ sežlutým a modrým barvivem) a 750 μl roztoku MgCl2 v koncentraci 25mM</t>
  </si>
  <si>
    <t>GoTaq G2 DNA Polymeráza Hotstart proof reading enzym v 50% glycerolu, množství 500 u, koncentrace 5u/μl, balení obsahuje také 4 ml 5X koncentrovaného reakčního pufru ve dvou variantách( bezbarvá/ sežlutým a modrým barvivem) a 3x1,2 ml μl roztoku MgCl2 v koncentraci 25mM</t>
  </si>
  <si>
    <t>GoTaq G2 DNA Polymeráza Hotstart proof reading enzym v 50% glycerolu, množství 5x500 u, koncentrace 5u/μl, balení obsahuje také 20 ml 5X koncentrovaného reakčního pufru ve dvou variantách( bezbarvá/ sežlutým a modrým barvivem) a 15x1,2 ml μl roztoku MgCl2 v koncentraci 25mM</t>
  </si>
  <si>
    <t>Panattoni, Krömer</t>
  </si>
  <si>
    <t>chemikálie pro DNA syntetizátor - základní</t>
  </si>
  <si>
    <t>DNA synthesizer consumables (basic)</t>
  </si>
  <si>
    <t>Link Technologies Ltd.</t>
  </si>
  <si>
    <t>2034-P105</t>
  </si>
  <si>
    <t>Ac-dC-CE fosforamidit 10x2 g MerMade konfigurace</t>
  </si>
  <si>
    <t>Ac-dC-CE phosphoramidite 10x2 g MerMade configuration</t>
  </si>
  <si>
    <t>N4-Acetyl-5′-O-(4,4′-dimethoxytrityl)-2′-deoxycytidin-3′-O-[O-(2-kyanoethyl)-N,N′-diisopropylfosforamidit], MerMade kofigurace</t>
  </si>
  <si>
    <t>chemikálie H</t>
  </si>
  <si>
    <t>2002-P105</t>
  </si>
  <si>
    <t>iBu-dG-CE fosforamidit 10x2 g MerMade konfigurace</t>
  </si>
  <si>
    <t>iBu-dG-CE phosphoramidite 10x2 g MerMade configuration</t>
  </si>
  <si>
    <t>N2-Isobutyryl-5′-O-(4,4′-dimethoxytrityl)-2′-deoxyguanosin-3′-O-[O-(2-kyanoethyl)-N,N′-diisopropylfosforamidit], MerMade kofigurace</t>
  </si>
  <si>
    <t>2003-P105</t>
  </si>
  <si>
    <t>Bz-dA-CE fosforamidit 10x2 g MerMade konfigurace</t>
  </si>
  <si>
    <t>Bz-dA-CE phosphoramidite 10x2 g MerMade configuration</t>
  </si>
  <si>
    <t>N6-Benzoyl-5′-O-(4,4′-dimethoxytrityl)-2′-deoxyadenosin-3′-O-[O-(2-kyanoethyl)-N,N′-diisopropylfosforamidit], MerMade kofigurace</t>
  </si>
  <si>
    <t>2030-P105</t>
  </si>
  <si>
    <t>dmf-dG-CE fosforamidit 10x2 g MerMade konfigurace</t>
  </si>
  <si>
    <t>dmf-dG-CE phosphoramidite 10x2 g MerMade configuration</t>
  </si>
  <si>
    <t>N2-Dimethylformamidine-5′-O-(4,4′-dimethoxytrityl)-2′-deoxyguanosin-3′-O-[O-(2-kyanoethyl)-N,N′-diisopropylfosforamidite], MerMade kofigurace</t>
  </si>
  <si>
    <t>2001-P105</t>
  </si>
  <si>
    <t>dT-CE fosforamidit 10x2 g MerMade konfigurace</t>
  </si>
  <si>
    <t>dT-CE phosphoramidite 10x2 g MerMade configuration</t>
  </si>
  <si>
    <t>5′-O-(4,4′-dimethoxytrityl)-2′-deoxythymidin-3′-O-[O-(2-kyanoethyl)-N,N′-diisopropylfosforamidit], MerMade kofigurace</t>
  </si>
  <si>
    <t>2059-C001M</t>
  </si>
  <si>
    <t>Pac-dA-CE fosforamidit 1g</t>
  </si>
  <si>
    <t>Pac-dA-CE Phosphoramidite 1g, MerMade konfigurace</t>
  </si>
  <si>
    <t>5'-(4,4'-Dimethoxytrityl)-N-fenooxyacetyl-2'-deoxyadenosin, 3'- [(2-kyanoethyl)-N,N-diisopropyl]fosforamidit, MerMade konfigurace</t>
  </si>
  <si>
    <t>2060-C001M</t>
  </si>
  <si>
    <t>iPr-Pac-dG-CE fosforamidit 1g</t>
  </si>
  <si>
    <t>iPr-Pac-dG-CE Phosphoramidite 1g, MerMade konfigurace</t>
  </si>
  <si>
    <t>5'-(4,4'-Dimethoxytrityl)-N-(4-isopropylfenoxyacetyl)-2'-deoxyguanosin, 3'- [(2-kyanoethyl)-N,N-diisopropyl]fosforamidit, MerMade konfigurace</t>
  </si>
  <si>
    <t>3162-D200</t>
  </si>
  <si>
    <t>BTT Activator (0.3M) 200 mL</t>
  </si>
  <si>
    <t>0.3M 5-Benzylthio-1-H-tetrazol v acetonitrilu, bezvodý, 200 mL, láhev s hrdlem typu 28-400 (kompatibilní s MerMade syntetizátorem)</t>
  </si>
  <si>
    <t>3160-D450</t>
  </si>
  <si>
    <t>BTT Activator (0.3M) 450 mL</t>
  </si>
  <si>
    <t>0.3M 5-Benzylthio-1-H-tetrazol v acetonitrilu, bezvodý, 450 mL, láhev s hrdlem typu 28-400 (kompatibilní s MerMade syntetizátorem)</t>
  </si>
  <si>
    <t>3160-L001</t>
  </si>
  <si>
    <t>BTT Activator (0.3M) 1000 mL</t>
  </si>
  <si>
    <t>0.3M 5-Benzylthio-1-H-tetrazol v acetonitrilu, bezvodý, 1 mL, láhev s hrdlem GL45</t>
  </si>
  <si>
    <t>4132-D200</t>
  </si>
  <si>
    <t>Oxidiser (0.02M Iodine, 0.4% Pyridine) 200 mL</t>
  </si>
  <si>
    <t>0.02M jód ve směsi THF/pyridin/voda 89.6:0.4:10 pro DNA syntézu v lahvi s hrdlem typu 28-405, 200 mL (kompatibilní s MerMade syntetizátorem)</t>
  </si>
  <si>
    <t>4110-D450</t>
  </si>
  <si>
    <t>Cap Mix A (Pyridine/Acetic Anhydride) 450 mL</t>
  </si>
  <si>
    <t>Směs THF/pyridin/acetanhydrid 8:1:1 pro DNA syntézu, 450 mL v lahvi s hrdlem typu 28-405, 200 mL (kompatibilní s MerMade syntetizátorem)</t>
  </si>
  <si>
    <t>4120-D450</t>
  </si>
  <si>
    <t>Cap Mix B</t>
  </si>
  <si>
    <t>Cap Mix B 450 mL</t>
  </si>
  <si>
    <t>10 % 1-N-methylimidazol v tetrahydrofuranu pro DNA syntézu, 450 mL v lahvi s hrdlem typu 28-405, 200 mL (kompatibilní s MerMade syntetizátorem)</t>
  </si>
  <si>
    <t>4040-na dotaz</t>
  </si>
  <si>
    <t>Deblock Mix (3% DCA in DCM) 450 mL</t>
  </si>
  <si>
    <t>3% roztok dichloroctové kyseliny v bezvodém dichlormethanu pro DNA syntézu v 450 mL lahvi s hrdlem typu 28-405, 200 mL (kompatibilní s MerMade syntetizátorem)</t>
  </si>
  <si>
    <t>4210-D450</t>
  </si>
  <si>
    <t>Cap Mix A (Pyridine/Pac-Anhydride) (UltraMILD)</t>
  </si>
  <si>
    <t>Směs THF/pyridin/fenoxyacetanhydrid 85:10:5, 450 mL v lahvi s hrdlem typu 28-405, 200 mL (kompatibilní s MerMade syntetizátorem)</t>
  </si>
  <si>
    <t>2317-P018</t>
  </si>
  <si>
    <t>dmf-dG SynBase™ CPG 1000/110 10x50nmol MerMade</t>
  </si>
  <si>
    <t>Porézní sklo pro DNA syntézu, o velikosti pórů 1000 Å, pro rozsah syntézy 40 nmol, v kolonkách pro MerMade DNA syntetizátor, s imobilizovanou bází dmf-dG</t>
  </si>
  <si>
    <t>2317-P016</t>
  </si>
  <si>
    <t>dmf-dG SynBase™ CPG 1000/110 10x0.2µmol MerMade</t>
  </si>
  <si>
    <t>Porézní sklo pro DNA syntézu, o velikosti pórů 1000 Å, pro rozsah syntézy 0.2 µmol, v kolonkách pro MerMade DNA syntetizátor, s imobilizovanou bází dmf-dG</t>
  </si>
  <si>
    <t>2317-P022</t>
  </si>
  <si>
    <t>dmf-dG SynBase™ CPG 1000/110 10x1µmol MerMade</t>
  </si>
  <si>
    <t>Porézní sklo pro DNA syntézu, o velikosti pórů 1000 Å, pro rozsah syntézy 1 µmol, v kolonkách pro MerMade DNA syntetizátor, s imobilizovanou bází dmf-dG</t>
  </si>
  <si>
    <t>2272-P18</t>
  </si>
  <si>
    <t>iBu-dG SynBase™ CPG 1000/110 10x50nmol MerMade</t>
  </si>
  <si>
    <t>Porézní sklo pro DNA syntézu, o velikosti pórů 1000 Å, pro rozsah syntézy 40 nmol, v kolonkách pro MerMade DNA syntetizátor, s imobilizovanou bází iBu-dG</t>
  </si>
  <si>
    <t>2272-P016</t>
  </si>
  <si>
    <t>iBu-dG SynBase™ CPG 1000/110 10x0.2µmol MerMade</t>
  </si>
  <si>
    <t>Porézní sklo pro DNA syntézu, o velikosti pórů 1000 Å, pro rozsah syntézy 0.2 µmol, v kolonkách pro MerMade DNA syntetizátor, s imobilizovanou bází iBu-dG</t>
  </si>
  <si>
    <t>2272-P022</t>
  </si>
  <si>
    <t>iBu-dG SynBase™ CPG 1000/110 10x1µmol MerMade</t>
  </si>
  <si>
    <t>Porézní sklo pro DNA syntézu, o velikosti pórů 1000 Å, pro rozsah syntézy 1 µmol, v kolonkách pro MerMade DNA syntetizátor, s imobilizovanou bází iBu-dG</t>
  </si>
  <si>
    <t>2275-P018</t>
  </si>
  <si>
    <t>Ac-dC SynBase™ CPG 1000/110 10x50nmol MerMade</t>
  </si>
  <si>
    <t>Porézní sklo pro DNA syntézu, o velikosti pórů 1000 Å, pro rozsah syntézy 40 nmol, v kolonkách pro MerMade DNA syntetizátor, s imobilizovanou bází Ac-dC</t>
  </si>
  <si>
    <t>2275-P016</t>
  </si>
  <si>
    <t>Ac-dC SynBase™ CPG 1000/110 10x0.2µmol MerMade</t>
  </si>
  <si>
    <t>Porézní sklo pro DNA syntézu, o velikosti pórů 1000 Å, pro rozsah syntézy 0.2 µmol, v kolonkách pro MerMade DNA syntetizátor, s imobilizovanou bází Ac-dC</t>
  </si>
  <si>
    <t>2275-P022</t>
  </si>
  <si>
    <t>Ac-dC SynBase™ CPG 1000/110 10x1µmol MerMade</t>
  </si>
  <si>
    <t>Porézní sklo pro DNA syntézu, o velikosti pórů 1000 Å, pro rozsah syntézy 1 µmol, v kolonkách pro MerMade DNA syntetizátor, s imobilizovanou bází Ac-dC</t>
  </si>
  <si>
    <t>2273-P018</t>
  </si>
  <si>
    <t>Bz-dA SynBase™ CPG 1000/110 10x50nmol MerMade</t>
  </si>
  <si>
    <t>Porézní sklo pro DNA syntézu, o velikosti pórů 1000 Å, pro rozsah syntézy 40 nmol, v kolonkách pro MerMade DNA syntetizátor, s imobilizovanou bází Bz-dA</t>
  </si>
  <si>
    <t>2273-P016</t>
  </si>
  <si>
    <t>Bz-dA SynBase™ CPG 1000/110 10x0.2µmol MerMade</t>
  </si>
  <si>
    <t>Porézní sklo pro DNA syntézu, o velikosti pórů 1000 Å, pro rozsah syntézy 0.2 µmol, v kolonkách pro MerMade DNA syntetizátor, s imobilizovanou bází Bz-dA</t>
  </si>
  <si>
    <t>2273-P022</t>
  </si>
  <si>
    <t>Bz-dA SynBase™ CPG 1000/110 10x1µmol MerMade</t>
  </si>
  <si>
    <t>Porézní sklo pro DNA syntézu, o velikosti pórů 1000 Å, pro rozsah syntézy 1 µmol, v kolonkách pro MerMade DNA syntetizátor, s imobilizovanou bází Bz-dA</t>
  </si>
  <si>
    <t>2271-P018</t>
  </si>
  <si>
    <t>dT SynBase™ CPG 1000/110 10x50nmol MerMade</t>
  </si>
  <si>
    <t>Porézní sklo pro DNA syntézu, o velikosti pórů 1000 Å, pro rozsah syntézy 40 nmol, v kolonkách pro MerMade DNA syntetizátor, s imobilizovanou bází dT</t>
  </si>
  <si>
    <t>2271-P016</t>
  </si>
  <si>
    <t>dT SynBase™ CPG 1000/110 10x0.2µmol MerMade</t>
  </si>
  <si>
    <t>Porézní sklo pro DNA syntézu, o velikosti pórů 1000 Å, pro rozsah syntézy 0.2 µmol, v kolonkách pro MerMade DNA syntetizátor, s imobilizovanou bází dT</t>
  </si>
  <si>
    <t>2271-P022</t>
  </si>
  <si>
    <t>dT SynBase™ CPG 1000/110 10x1µmol MerMade</t>
  </si>
  <si>
    <t>Porézní sklo pro DNA syntézu, o velikosti pórů 1000 Å, pro rozsah syntézy 1 µmol, v kolonkách pro MerMade DNA syntetizátor, s imobilizovanou bází dT</t>
  </si>
  <si>
    <t>2290-P016</t>
  </si>
  <si>
    <t>Pac-dA SynBase™ CPG 1000/110 10x0.2µmol MerMade</t>
  </si>
  <si>
    <t>Porézní sklo pro DNA syntézu, o velikosti pórů 1000 Å, pro rozsah syntézy 0.2 µmol, v kolonkách pro MerMade DNA syntetizátor, s imobilizovanou bází Pac-dA</t>
  </si>
  <si>
    <t>2290-P022</t>
  </si>
  <si>
    <t>Pac-dA SynBase™ CPG 1000/110 10x1µmol MerMade</t>
  </si>
  <si>
    <t>Porézní sklo pro DNA syntézu, o velikosti pórů 1000 Å, pro rozsah syntézy 1 µmol, v kolonkách pro MerMade DNA syntetizátor, s imobilizovanou bází Pac-dA</t>
  </si>
  <si>
    <t>2292-P016</t>
  </si>
  <si>
    <t>iPr-Pac-dG SynBase™ CPG 1000/110 10x0.2µmol MerMade</t>
  </si>
  <si>
    <t xml:space="preserve">Porézní sklo pro DNA syntézu, o velikosti pórů 1000 Å, pro rozsah syntézy 0.2 µmol, v kolonkách pro MerMade DNA syntetizátor, s imobilizovanou bází iPr-Pac-dG </t>
  </si>
  <si>
    <t>2292-P022</t>
  </si>
  <si>
    <t>iPr-Pac-dG SynBase™ CPG 1000/110 10x1µmol MerMade</t>
  </si>
  <si>
    <t xml:space="preserve">Porézní sklo pro DNA syntézu, o velikosti pórů 1000 Å, pro rozsah syntézy 1 µmol, v kolonkách pro MerMade DNA syntetizátor, s imobilizovanou bází iPr-Pac-dG </t>
  </si>
  <si>
    <t>2081-C001</t>
  </si>
  <si>
    <t>2'-F-Bz-A-CE Phosphoramidite 1g</t>
  </si>
  <si>
    <t>5'-Dimethoxytrityl-N-benzoyl-deoxyadenosin, 2'-fluoro-3'-[(2- kyanoethyl)-(N,N-diisopropyl)]fosforamidit 1g</t>
  </si>
  <si>
    <t>2082-C001</t>
  </si>
  <si>
    <t>2’-F-iBu-G-CE Phosphoramidite 1g</t>
  </si>
  <si>
    <t>5'-Dimethoxytrityl-N-isobutyryl-deoxyguanosin, 2'-fluoro-3'- [(2-kyanoethyl)-(N,N-diisopropyl)]fosforamidit 1g</t>
  </si>
  <si>
    <t>2079-C001</t>
  </si>
  <si>
    <t>2'-F-Ac-C-CE Phosphoramidite 1g</t>
  </si>
  <si>
    <t>5'-Dimethoxytrityl-N-acetyl-deoxycytidin, 2'-fluoro-3'-[(2-kyanoethyl)- (N,N-diisopropyl)]fosforamidite 1g</t>
  </si>
  <si>
    <t>2080-C001</t>
  </si>
  <si>
    <t>2'-F-U-CE Phosphoramidite 1g</t>
  </si>
  <si>
    <t>5'-Dimethoxytrityl-N-acetyl-deoxyuridin, 2'-fluoro-3'-[(2-kyanoethyl)- (N,N-diisopropyl)]fosforamidite 1g</t>
  </si>
  <si>
    <t>1028-C010</t>
  </si>
  <si>
    <t>Chlorophosphitylating Reagent 10g</t>
  </si>
  <si>
    <t>Chlorophosphitylating Reagent</t>
  </si>
  <si>
    <t>2-Kyanoethoxy-N,N-diisopropylaminochlorofosfin 10g</t>
  </si>
  <si>
    <t>Selicharová</t>
  </si>
  <si>
    <t>N,N-Dimethylformamid, extra pure, 5000 ml</t>
  </si>
  <si>
    <t>Isopropylalkohol 70 %, 5000 mL, obal plast (PE)</t>
  </si>
  <si>
    <t>Chloroform, p.a., stabilizován amylenem, 5000 ml, plastový kanystr s vnitřním inertním povrchem</t>
  </si>
  <si>
    <t>Dichlormethan, čistota p.a., stabilizován amylenem, 5000 mL, plastový kanystr s vnitřním inertním povrchem</t>
  </si>
  <si>
    <t>Kolman</t>
  </si>
  <si>
    <t>Dichlormethan p.a. /5000 ml (plast)</t>
  </si>
  <si>
    <t>Chloroform p.a. - stabil. Amylenem/5000 ml (plast)</t>
  </si>
  <si>
    <t>Chloroform p.a. - stabil. Amylenem/5000 ml (plastic jerrycan)</t>
  </si>
  <si>
    <t>Dichlormethan p.a. /5000 ml (plastic jerrycan)</t>
  </si>
  <si>
    <t>Methanol, čistota p.a., 5000 mL, plastový kanystr</t>
  </si>
  <si>
    <t>Methanol p. a., 5000 ml, kanystr plech</t>
  </si>
  <si>
    <t>Methanol p.a./5000 ml (plast)</t>
  </si>
  <si>
    <t>Dichlormethan p.a. /5000 ml (plech)</t>
  </si>
  <si>
    <t>Methanol p.a./5000 ml (plech)</t>
  </si>
  <si>
    <t>Chloroform p.a. - stabil. Amylenem/5000 ml</t>
  </si>
  <si>
    <t>67-66-3</t>
  </si>
  <si>
    <t>48 hodin</t>
  </si>
  <si>
    <t>(prázdné)</t>
  </si>
  <si>
    <t>update k 8.2. 2019</t>
  </si>
  <si>
    <t>původní stav</t>
  </si>
  <si>
    <t>Předpokládaný finanční objem, vč. DPH</t>
  </si>
  <si>
    <t>Režim pořízení</t>
  </si>
  <si>
    <t>Kit pro extrakci RNA (včetně small/miRNA o velikosti min. 17 nt) z buněk a tkání, ve formě spin kolonek, min. eluční objem max. 6 µl, s vazebnou kapacitou 10 µg RNA, balení 50 ks kolonek</t>
  </si>
  <si>
    <t>Kit pro extrakci RNA (včetně small/miRNA o velikosti min. 17 nt) z buněk a tkání, ve formě spin kolonek, min. eluční objem max. 6 µl, s vazebnou kapacitou 10 µg RNA, balení 200 ks kolonek</t>
  </si>
  <si>
    <t>Kit pro extrakci a zakoncentrování RNA z jakékoliv reakce, kapacita 5  µg RNA,  pro minimální velikost RNA max. 17 nt, včetně DNázy I, min. eluční objem max. 6 µl, balení 50 ks</t>
  </si>
  <si>
    <r>
      <t xml:space="preserve">mix deoxynukleotidů dATP, dCTP, dGTP, dTTP, rozpuštěné v ultračisté vodě, koncentrace 10 mM (každý), čistota ≥ 99% (HPLC), vhodné pro RT-PCR, doprava v ceně, balení po cca. 8 </t>
    </r>
    <r>
      <rPr>
        <sz val="11"/>
        <rFont val="Calibri"/>
        <family val="2"/>
      </rPr>
      <t>µmol (každý)</t>
    </r>
  </si>
  <si>
    <r>
      <t xml:space="preserve">cena za </t>
    </r>
    <r>
      <rPr>
        <sz val="11"/>
        <rFont val="Calibri"/>
        <family val="2"/>
        <charset val="238"/>
      </rPr>
      <t>µ</t>
    </r>
    <r>
      <rPr>
        <sz val="11"/>
        <rFont val="Calibri"/>
        <family val="2"/>
        <charset val="238"/>
        <scheme val="minor"/>
      </rPr>
      <t>mol (4x1</t>
    </r>
    <r>
      <rPr>
        <sz val="11"/>
        <rFont val="Calibri"/>
        <family val="2"/>
        <charset val="238"/>
      </rPr>
      <t>µ</t>
    </r>
    <r>
      <rPr>
        <sz val="11"/>
        <rFont val="Calibri"/>
        <family val="2"/>
        <charset val="238"/>
        <scheme val="minor"/>
      </rPr>
      <t>mol)</t>
    </r>
  </si>
  <si>
    <t xml:space="preserve">3-Mercaptophenol, čistota (GC stanovení)≥ 95.5 %, balení 1 g </t>
  </si>
  <si>
    <t>DL-Dithiothreitol, pro elektroforézu, čistota ≥99.0% (titrace jódem), těžké kovy ≤ 10 ppm, absorbonace při 280 nm ≤ 0,04, balení 1 g</t>
  </si>
  <si>
    <t>DL-Dithiothreitol, pro elektroforézu, čistota ≥99.0% (titrace jódem), těžké kovy ≤ 10 ppm, absorbonace při 280 nm ≤ 0,04, balení 25 g</t>
  </si>
  <si>
    <r>
      <t xml:space="preserve">Protein Marker VI (10 - 245) prestained, rozsah 10 - 245 kDa, počet pruhů: 12, koncentrace jednotlivých proteinů 0,1 - 0,4 mg/ml, musí obsahovat tři typy barviva, balení 500 </t>
    </r>
    <r>
      <rPr>
        <sz val="11"/>
        <rFont val="Calibri"/>
        <family val="2"/>
        <charset val="238"/>
      </rPr>
      <t>µ</t>
    </r>
    <r>
      <rPr>
        <sz val="9.35"/>
        <rFont val="Calibri"/>
        <family val="2"/>
        <charset val="238"/>
      </rPr>
      <t>l</t>
    </r>
  </si>
  <si>
    <r>
      <t xml:space="preserve">Precision Plus Protein All Blue Standards, mix 10 rekombinantních proteinů s modrým barvivem, v rozsahu 10  - 250 kDa, obsahuje 3 referenční pruhy 25, 50 a 75 kDa, množství 500 </t>
    </r>
    <r>
      <rPr>
        <sz val="11"/>
        <rFont val="Calibri"/>
        <family val="2"/>
        <charset val="238"/>
      </rPr>
      <t>µl</t>
    </r>
  </si>
  <si>
    <r>
      <t xml:space="preserve">Anti-DYKDDDDK tag, polyklonální králičí protilátka rozpoznávající peptid DYKDDDDK, použitelné pro Western blot v ředění minimáílně 1:1000, pro imunoprecipitaci v ředění minimálně 1:50, pro průtokovou cytometrii v ředění minimálně 1:200, purifikovaná pomocí afinitní chromatografie (pomocí kolony s proteiny A a FLAG peptidem), balení 20 </t>
    </r>
    <r>
      <rPr>
        <sz val="11"/>
        <rFont val="Calibri"/>
        <family val="2"/>
        <charset val="238"/>
      </rPr>
      <t>µ</t>
    </r>
    <r>
      <rPr>
        <sz val="9.35"/>
        <rFont val="Calibri"/>
        <family val="2"/>
        <charset val="238"/>
      </rPr>
      <t>l</t>
    </r>
  </si>
  <si>
    <r>
      <t xml:space="preserve">Anti-DYKDDDDK tag, polyklonální králičí protilátka rozpoznávající peptid DYKDDDDK, použitelné pro Western blot v ředění minimáílně 1:1000, pro imunoprecipitaci v ředění minimálně 1:50, pro průtokovou cytometrii v ředění minimálně 1:200, purifikovaná pomocí afinitní chromatografie (pomocí kolony s proteiny A a FLAG peptidem), balení 100 </t>
    </r>
    <r>
      <rPr>
        <sz val="11"/>
        <rFont val="Calibri"/>
        <family val="2"/>
        <charset val="238"/>
      </rPr>
      <t>µ</t>
    </r>
    <r>
      <rPr>
        <sz val="9.35"/>
        <rFont val="Calibri"/>
        <family val="2"/>
        <charset val="238"/>
      </rPr>
      <t>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</si>
</sst>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K_č_-;\-* #,##0.00\ _K_č_-;_-* &quot;-&quot;??\ _K_č_-;_-@_-"/>
  </numFmts>
  <fonts count="16" x14ac:knownFonts="1">
    <font>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FF0000"/>
      <name val="Calibri"/>
      <family val="2"/>
      <charset val="238"/>
      <scheme val="minor"/>
    </font>
    <font>
      <sz val="11"/>
      <color theme="1"/>
      <name val="Calibri"/>
      <family val="2"/>
      <charset val="238"/>
    </font>
    <font>
      <sz val="11"/>
      <name val="Calibri"/>
      <family val="2"/>
      <charset val="238"/>
      <scheme val="minor"/>
    </font>
    <font>
      <b/>
      <sz val="11"/>
      <color theme="1"/>
      <name val="Calibri"/>
      <family val="2"/>
      <charset val="238"/>
      <scheme val="minor"/>
    </font>
    <font>
      <sz val="8"/>
      <color rgb="FFFF0000"/>
      <name val="Tahoma"/>
      <family val="2"/>
    </font>
    <font>
      <sz val="11"/>
      <color theme="1"/>
      <name val="Calibri"/>
      <family val="2"/>
      <charset val="238"/>
      <scheme val="minor"/>
    </font>
    <font>
      <b/>
      <sz val="11"/>
      <name val="Calibri"/>
      <family val="2"/>
      <charset val="238"/>
      <scheme val="minor"/>
    </font>
    <font>
      <sz val="11"/>
      <name val="Calibri"/>
      <family val="2"/>
      <charset val="238"/>
    </font>
    <font>
      <sz val="8"/>
      <name val="Tahoma"/>
      <family val="2"/>
    </font>
    <font>
      <sz val="10"/>
      <name val="Segoe UI"/>
      <family val="2"/>
    </font>
    <font>
      <sz val="11"/>
      <name val="Calibri"/>
      <family val="2"/>
    </font>
    <font>
      <sz val="9.35"/>
      <name val="Calibri"/>
      <family val="2"/>
      <charset val="238"/>
    </font>
    <font>
      <sz val="11"/>
      <name val="Calibri"/>
      <family val="2"/>
      <scheme val="minor"/>
    </font>
  </fonts>
  <fills count="8">
    <fill>
      <patternFill patternType="none"/>
    </fill>
    <fill>
      <patternFill patternType="gray125"/>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43" fontId="8" fillId="0" borderId="0" applyFont="0" applyFill="0" applyBorder="0" applyAlignment="0" applyProtection="0"/>
  </cellStyleXfs>
  <cellXfs count="94">
    <xf numFmtId="0" fontId="0" fillId="0" borderId="0" xfId="0"/>
    <xf numFmtId="0" fontId="0" fillId="0" borderId="0" xfId="0" applyFont="1" applyFill="1" applyAlignment="1">
      <alignment horizontal="right"/>
    </xf>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Border="1" applyAlignment="1">
      <alignment horizontal="left"/>
    </xf>
    <xf numFmtId="0" fontId="0" fillId="0" borderId="0" xfId="0" applyAlignment="1">
      <alignment horizontal="left"/>
    </xf>
    <xf numFmtId="0" fontId="2" fillId="0" borderId="0" xfId="2" applyFont="1" applyFill="1"/>
    <xf numFmtId="0" fontId="0" fillId="0" borderId="0" xfId="0" applyFont="1" applyFill="1"/>
    <xf numFmtId="3" fontId="0" fillId="0" borderId="0" xfId="0" applyNumberFormat="1"/>
    <xf numFmtId="0" fontId="6" fillId="0" borderId="0" xfId="0" applyFont="1"/>
    <xf numFmtId="49" fontId="0" fillId="0" borderId="0" xfId="0" applyNumberFormat="1" applyFont="1" applyFill="1"/>
    <xf numFmtId="49" fontId="0" fillId="0" borderId="0" xfId="0" applyNumberFormat="1" applyFill="1"/>
    <xf numFmtId="0" fontId="5" fillId="0" borderId="0" xfId="0" applyFont="1" applyFill="1" applyBorder="1" applyAlignment="1">
      <alignment horizontal="left" vertical="center"/>
    </xf>
    <xf numFmtId="0" fontId="5" fillId="0" borderId="0" xfId="1" applyFont="1" applyFill="1"/>
    <xf numFmtId="0" fontId="0" fillId="0" borderId="0" xfId="0" applyFill="1" applyAlignment="1">
      <alignment horizontal="left"/>
    </xf>
    <xf numFmtId="0" fontId="0" fillId="0" borderId="0" xfId="0" applyFill="1"/>
    <xf numFmtId="0" fontId="0" fillId="0" borderId="0" xfId="0" applyFont="1" applyFill="1" applyAlignment="1">
      <alignment horizontal="right"/>
    </xf>
    <xf numFmtId="0" fontId="0" fillId="0" borderId="0" xfId="0" applyFont="1" applyFill="1" applyAlignment="1">
      <alignment horizontal="left"/>
    </xf>
    <xf numFmtId="0" fontId="0" fillId="0" borderId="0" xfId="0" applyFont="1" applyFill="1"/>
    <xf numFmtId="49" fontId="0" fillId="0" borderId="0" xfId="0" applyNumberFormat="1" applyFont="1" applyFill="1"/>
    <xf numFmtId="0" fontId="0" fillId="0" borderId="0" xfId="0"/>
    <xf numFmtId="0" fontId="0" fillId="0" borderId="0" xfId="0" applyFill="1" applyAlignment="1">
      <alignment horizontal="right" vertical="center"/>
    </xf>
    <xf numFmtId="0" fontId="4" fillId="0" borderId="0" xfId="0" applyFont="1" applyFill="1" applyBorder="1" applyAlignment="1">
      <alignment horizontal="right"/>
    </xf>
    <xf numFmtId="0" fontId="0" fillId="0" borderId="0" xfId="0" applyAlignment="1">
      <alignment horizontal="right"/>
    </xf>
    <xf numFmtId="2" fontId="0" fillId="0" borderId="0" xfId="0" applyNumberFormat="1" applyFont="1" applyFill="1"/>
    <xf numFmtId="2" fontId="0" fillId="0" borderId="0" xfId="0" applyNumberFormat="1" applyFont="1" applyFill="1" applyAlignment="1">
      <alignment horizontal="right"/>
    </xf>
    <xf numFmtId="0" fontId="0" fillId="0" borderId="0" xfId="0" pivotButton="1"/>
    <xf numFmtId="0" fontId="0" fillId="0" borderId="0" xfId="0" applyNumberFormat="1"/>
    <xf numFmtId="3" fontId="6" fillId="0" borderId="0" xfId="0" applyNumberFormat="1" applyFont="1"/>
    <xf numFmtId="0" fontId="0" fillId="0" borderId="0" xfId="0" applyAlignment="1">
      <alignment horizontal="left" indent="1"/>
    </xf>
    <xf numFmtId="1" fontId="0" fillId="0" borderId="0" xfId="0" applyNumberFormat="1"/>
    <xf numFmtId="1" fontId="0" fillId="0" borderId="0" xfId="0" applyNumberFormat="1" applyFill="1"/>
    <xf numFmtId="1" fontId="6" fillId="0" borderId="0" xfId="0" applyNumberFormat="1" applyFont="1"/>
    <xf numFmtId="9" fontId="6" fillId="0" borderId="0" xfId="0" applyNumberFormat="1" applyFont="1"/>
    <xf numFmtId="0" fontId="0" fillId="4" borderId="0" xfId="0" applyFill="1"/>
    <xf numFmtId="1" fontId="0" fillId="4" borderId="0" xfId="0" applyNumberFormat="1" applyFill="1"/>
    <xf numFmtId="0" fontId="6" fillId="0" borderId="0" xfId="0" applyFont="1" applyAlignment="1">
      <alignment horizontal="left"/>
    </xf>
    <xf numFmtId="0" fontId="6" fillId="0" borderId="0" xfId="0" applyNumberFormat="1" applyFont="1"/>
    <xf numFmtId="0" fontId="0" fillId="0" borderId="0" xfId="0" applyNumberFormat="1" applyFill="1"/>
    <xf numFmtId="0" fontId="0" fillId="0" borderId="0" xfId="0" applyFill="1" applyAlignment="1"/>
    <xf numFmtId="1" fontId="0" fillId="0" borderId="0" xfId="0" applyNumberFormat="1" applyFill="1" applyAlignment="1"/>
    <xf numFmtId="0" fontId="0" fillId="0" borderId="0" xfId="0" applyNumberFormat="1" applyFill="1" applyAlignment="1"/>
    <xf numFmtId="3" fontId="0" fillId="0" borderId="0" xfId="0" applyNumberFormat="1" applyFill="1"/>
    <xf numFmtId="3" fontId="0" fillId="0" borderId="0" xfId="0" applyNumberFormat="1" applyFill="1" applyAlignment="1"/>
    <xf numFmtId="49" fontId="0" fillId="5" borderId="0" xfId="0" applyNumberFormat="1" applyFont="1" applyFill="1"/>
    <xf numFmtId="0" fontId="0" fillId="5" borderId="0" xfId="0" applyFill="1"/>
    <xf numFmtId="0" fontId="0" fillId="5" borderId="0" xfId="0" applyFont="1" applyFill="1"/>
    <xf numFmtId="0" fontId="5" fillId="5" borderId="0" xfId="0" applyFont="1" applyFill="1" applyBorder="1" applyAlignment="1">
      <alignment horizontal="left" vertical="center"/>
    </xf>
    <xf numFmtId="0" fontId="0" fillId="5" borderId="0" xfId="0" applyFill="1" applyAlignment="1">
      <alignment horizontal="left"/>
    </xf>
    <xf numFmtId="49" fontId="0" fillId="5" borderId="0" xfId="0" applyNumberFormat="1" applyFont="1" applyFill="1" applyAlignment="1">
      <alignment horizontal="left"/>
    </xf>
    <xf numFmtId="49" fontId="0" fillId="5" borderId="0" xfId="0" applyNumberFormat="1" applyFill="1"/>
    <xf numFmtId="1" fontId="0" fillId="5" borderId="0" xfId="0" applyNumberFormat="1" applyFont="1" applyFill="1" applyAlignment="1">
      <alignment horizontal="right"/>
    </xf>
    <xf numFmtId="0" fontId="0" fillId="0" borderId="0" xfId="0" applyNumberFormat="1" applyFont="1" applyFill="1" applyAlignment="1">
      <alignment horizontal="right"/>
    </xf>
    <xf numFmtId="1" fontId="0" fillId="0" borderId="0" xfId="0" applyNumberFormat="1" applyFont="1" applyFill="1" applyAlignment="1">
      <alignment horizontal="right"/>
    </xf>
    <xf numFmtId="1" fontId="0" fillId="0" borderId="0" xfId="0" applyNumberFormat="1" applyFill="1" applyAlignment="1">
      <alignment horizontal="right"/>
    </xf>
    <xf numFmtId="1" fontId="0" fillId="0" borderId="0" xfId="0" applyNumberFormat="1" applyFont="1" applyFill="1"/>
    <xf numFmtId="0" fontId="3" fillId="6" borderId="0" xfId="0" applyFont="1" applyFill="1"/>
    <xf numFmtId="49" fontId="3" fillId="6" borderId="0" xfId="0" applyNumberFormat="1" applyFont="1" applyFill="1"/>
    <xf numFmtId="0" fontId="7" fillId="6" borderId="0" xfId="0" applyFont="1" applyFill="1"/>
    <xf numFmtId="1" fontId="3" fillId="6" borderId="0" xfId="0" applyNumberFormat="1" applyFont="1" applyFill="1" applyAlignment="1">
      <alignment horizontal="right"/>
    </xf>
    <xf numFmtId="0" fontId="3" fillId="6" borderId="0" xfId="0" applyFont="1" applyFill="1" applyBorder="1" applyAlignment="1">
      <alignment horizontal="left"/>
    </xf>
    <xf numFmtId="0" fontId="3" fillId="6" borderId="0" xfId="0" applyFont="1" applyFill="1" applyAlignment="1">
      <alignment horizontal="right"/>
    </xf>
    <xf numFmtId="2" fontId="3" fillId="6" borderId="0" xfId="0" applyNumberFormat="1" applyFont="1" applyFill="1"/>
    <xf numFmtId="0" fontId="3" fillId="0" borderId="0" xfId="0" applyFont="1" applyFill="1"/>
    <xf numFmtId="0" fontId="0" fillId="6" borderId="0" xfId="0" applyFont="1" applyFill="1"/>
    <xf numFmtId="0" fontId="6" fillId="7" borderId="1" xfId="0" applyFont="1" applyFill="1" applyBorder="1"/>
    <xf numFmtId="0" fontId="6" fillId="6" borderId="0" xfId="0" applyFont="1" applyFill="1"/>
    <xf numFmtId="43" fontId="0" fillId="0" borderId="0" xfId="3" applyFont="1"/>
    <xf numFmtId="43" fontId="6" fillId="0" borderId="0" xfId="3" applyFont="1"/>
    <xf numFmtId="43" fontId="0" fillId="0" borderId="0" xfId="3" applyFont="1" applyFill="1"/>
    <xf numFmtId="0" fontId="6" fillId="0" borderId="0" xfId="0" applyFont="1" applyAlignment="1">
      <alignment wrapText="1"/>
    </xf>
    <xf numFmtId="43" fontId="6" fillId="0" borderId="0" xfId="3" applyFont="1" applyAlignment="1">
      <alignment wrapText="1"/>
    </xf>
    <xf numFmtId="0" fontId="5" fillId="0" borderId="0" xfId="0" applyFont="1" applyFill="1" applyAlignment="1">
      <alignment horizontal="left"/>
    </xf>
    <xf numFmtId="0" fontId="9" fillId="0" borderId="0" xfId="0" applyFont="1" applyFill="1"/>
    <xf numFmtId="49" fontId="9" fillId="0" borderId="0" xfId="0" applyNumberFormat="1" applyFont="1" applyFill="1"/>
    <xf numFmtId="1" fontId="9" fillId="0" borderId="0" xfId="0" applyNumberFormat="1" applyFont="1" applyFill="1"/>
    <xf numFmtId="0" fontId="9" fillId="0" borderId="0" xfId="0" applyFont="1" applyFill="1" applyAlignment="1">
      <alignment horizontal="left"/>
    </xf>
    <xf numFmtId="0" fontId="9" fillId="0" borderId="0" xfId="0" applyFont="1" applyFill="1" applyAlignment="1">
      <alignment horizontal="right"/>
    </xf>
    <xf numFmtId="2" fontId="9" fillId="0" borderId="0" xfId="0" applyNumberFormat="1" applyFont="1" applyFill="1"/>
    <xf numFmtId="0" fontId="5" fillId="0" borderId="0" xfId="0" applyFont="1" applyFill="1"/>
    <xf numFmtId="49" fontId="5" fillId="0" borderId="0" xfId="0" applyNumberFormat="1" applyFont="1" applyFill="1"/>
    <xf numFmtId="0" fontId="5" fillId="0" borderId="0" xfId="0" applyFont="1" applyFill="1" applyBorder="1" applyAlignment="1">
      <alignment horizontal="left"/>
    </xf>
    <xf numFmtId="0" fontId="5" fillId="0" borderId="0" xfId="0" applyFont="1" applyFill="1" applyAlignment="1">
      <alignment horizontal="right"/>
    </xf>
    <xf numFmtId="0" fontId="10" fillId="0" borderId="0" xfId="0" applyFont="1" applyFill="1" applyBorder="1" applyAlignment="1">
      <alignment horizontal="right"/>
    </xf>
    <xf numFmtId="2" fontId="5" fillId="0" borderId="0" xfId="0" applyNumberFormat="1" applyFont="1" applyFill="1"/>
    <xf numFmtId="0" fontId="11" fillId="0" borderId="0" xfId="0" applyFont="1" applyFill="1"/>
    <xf numFmtId="0" fontId="12" fillId="0" borderId="0" xfId="0" applyFont="1" applyFill="1"/>
    <xf numFmtId="1" fontId="5" fillId="0" borderId="0" xfId="0" applyNumberFormat="1" applyFont="1" applyFill="1" applyAlignment="1">
      <alignment horizontal="right"/>
    </xf>
    <xf numFmtId="1" fontId="5" fillId="0" borderId="0" xfId="0" applyNumberFormat="1" applyFont="1" applyFill="1"/>
    <xf numFmtId="0" fontId="5" fillId="0" borderId="0" xfId="0" applyFont="1" applyFill="1" applyAlignment="1">
      <alignment horizontal="right" vertical="center"/>
    </xf>
    <xf numFmtId="1" fontId="5" fillId="0" borderId="0" xfId="0" applyNumberFormat="1" applyFont="1" applyFill="1" applyAlignment="1">
      <alignment horizontal="right" vertical="center"/>
    </xf>
    <xf numFmtId="49" fontId="5" fillId="0" borderId="0" xfId="0" applyNumberFormat="1" applyFont="1" applyFill="1" applyAlignment="1">
      <alignment horizontal="left"/>
    </xf>
    <xf numFmtId="0" fontId="15" fillId="0" borderId="0" xfId="0" applyFont="1" applyFill="1"/>
    <xf numFmtId="0" fontId="5" fillId="0" borderId="0" xfId="0" applyFont="1" applyFill="1" applyAlignment="1">
      <alignment wrapText="1"/>
    </xf>
  </cellXfs>
  <cellStyles count="4">
    <cellStyle name="Čárka" xfId="3" builtinId="3"/>
    <cellStyle name="Neutrální" xfId="2" builtinId="28"/>
    <cellStyle name="Normální" xfId="0" builtinId="0"/>
    <cellStyle name="Špatně" xfId="1" builtinId="27"/>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terbovaL" refreshedDate="43504.44475451389" createdVersion="4" refreshedVersion="6" minRefreshableVersion="3" recordCount="513">
  <cacheSource type="worksheet">
    <worksheetSource ref="A1:X514" sheet="seznam položek"/>
  </cacheSource>
  <cacheFields count="24">
    <cacheField name="ID" numFmtId="0">
      <sharedItems containsBlank="1" containsMixedTypes="1" containsNumber="1" containsInteger="1" minValue="3" maxValue="1532"/>
    </cacheField>
    <cacheField name="odborný garant" numFmtId="0">
      <sharedItems/>
    </cacheField>
    <cacheField name="platné kategorie" numFmtId="0">
      <sharedItems/>
    </cacheField>
    <cacheField name="categories (ENG)" numFmtId="0">
      <sharedItems containsBlank="1"/>
    </cacheField>
    <cacheField name="CAS" numFmtId="0">
      <sharedItems containsBlank="1"/>
    </cacheField>
    <cacheField name="dodavatel" numFmtId="0">
      <sharedItems containsBlank="1"/>
    </cacheField>
    <cacheField name="katalogové číslo" numFmtId="0">
      <sharedItems containsBlank="1" containsMixedTypes="1" containsNumber="1" containsInteger="1" minValue="10597012" maxValue="15505035"/>
    </cacheField>
    <cacheField name="název produktu" numFmtId="0">
      <sharedItems containsBlank="1"/>
    </cacheField>
    <cacheField name="orientačně cena bez DPH" numFmtId="0">
      <sharedItems containsBlank="1" containsMixedTypes="1" containsNumber="1" minValue="64" maxValue="15980"/>
    </cacheField>
    <cacheField name="orientačně cena s DPH" numFmtId="0">
      <sharedItems containsString="0" containsBlank="1" containsNumber="1" minValue="77.44" maxValue="19335.8"/>
    </cacheField>
    <cacheField name="product/product description (ENG)" numFmtId="0">
      <sharedItems containsBlank="1"/>
    </cacheField>
    <cacheField name="popis pro výběrové řízení" numFmtId="0">
      <sharedItems longText="1"/>
    </cacheField>
    <cacheField name="rozhodující parametr" numFmtId="0">
      <sharedItems containsBlank="1"/>
    </cacheField>
    <cacheField name="koš" numFmtId="0">
      <sharedItems containsBlank="1" count="62">
        <s v=" centrifugační plastové zkumavky A"/>
        <s v=" centrifugační plastové zkumavky B"/>
        <s v="centrifugační mikrozkumavky A"/>
        <s v="centrifugační mikrozkumavky B"/>
        <s v="centrifugační mikrozkumavky C"/>
        <s v="diagnostické kity A"/>
        <s v="diagnostické kity B"/>
        <s v="diagnostické kity C"/>
        <s v="diagnostické kity D"/>
        <s v="diagnostické kity E"/>
        <s v="enzymy F"/>
        <s v="enzymy B"/>
        <s v="enzymy A"/>
        <s v="enzymy C"/>
        <s v="enzymy D"/>
        <s v="enzymy E"/>
        <s v="hmotnostní markery A"/>
        <s v="hmotnostní markery B"/>
        <s v="chemikálie A"/>
        <s v="chemikálie B"/>
        <s v="chemikálie C"/>
        <s v="chemikálie D"/>
        <s v="chemikálie E"/>
        <s v="chemikálie F"/>
        <s v="chemikálie G"/>
        <s v="laboratorní pomůcky A"/>
        <s v="laboratorní pomůcky B"/>
        <s v="laboratorní pomůcky C"/>
        <s v="laboratorní pomůcky D"/>
        <m/>
        <s v="plyny A"/>
        <s v="plyny B"/>
        <s v="plyny C"/>
        <s v="potřeby pro mikrobiologické a bakteriální experimenty A"/>
        <s v="potřeby pro mikrobiologické a bakteriální experimenty B"/>
        <s v="potřeby pro PAGE elektroforézu A"/>
        <s v="potřeby pro PAGE elektroforézu B"/>
        <s v="protilátky"/>
        <s v="radiochemikálie"/>
        <s v="rozpouštědla A"/>
        <s v="rozpouštědla B"/>
        <s v="rozpouštědla C"/>
        <s v="rozpouštědla D"/>
        <s v="rozpouštědla E"/>
        <s v="septa A"/>
        <s v="septa B"/>
        <s v="silikagel"/>
        <s v="špičky pro automatické pipety A"/>
        <s v="špičky pro automatické pipety B"/>
        <s v="špičky pro automatické pipety C"/>
        <s v="špičky pro automatické pipety D"/>
        <s v="tkáňová média A"/>
        <s v="tkáňová média B"/>
        <s v="tkáňová média C"/>
        <s v="tkáňová média D"/>
        <s v="tkáňová média E"/>
        <s v="tkáňová média F"/>
        <s v="tkáňová média G"/>
        <s v="tkáňové pipety a plastik A"/>
        <s v="tkáňové pipety a plastik B"/>
        <s v="vialky A"/>
        <s v="vialky B"/>
      </sharedItems>
    </cacheField>
    <cacheField name="2015" numFmtId="0">
      <sharedItems containsString="0" containsBlank="1" containsNumber="1" containsInteger="1" minValue="2" maxValue="32"/>
    </cacheField>
    <cacheField name="2016" numFmtId="0">
      <sharedItems containsString="0" containsBlank="1" containsNumber="1" containsInteger="1" minValue="2" maxValue="29"/>
    </cacheField>
    <cacheField name="2017" numFmtId="0">
      <sharedItems containsString="0" containsBlank="1" containsNumber="1" containsInteger="1" minValue="1" maxValue="45"/>
    </cacheField>
    <cacheField name="celkový počet nákupů za tři roky" numFmtId="0">
      <sharedItems containsString="0" containsBlank="1" containsNumber="1" containsInteger="1" minValue="1" maxValue="146"/>
    </cacheField>
    <cacheField name="současný dodavatel" numFmtId="0">
      <sharedItems containsBlank="1"/>
    </cacheField>
    <cacheField name="maximální dodací lhůta" numFmtId="0">
      <sharedItems containsBlank="1"/>
    </cacheField>
    <cacheField name="Odhad spotřeba na 2,5 roku" numFmtId="0">
      <sharedItems containsBlank="1" containsMixedTypes="1" containsNumber="1" containsInteger="1" minValue="1" maxValue="2000000"/>
    </cacheField>
    <cacheField name="jednotková cena" numFmtId="0">
      <sharedItems containsString="0" containsBlank="1" containsNumber="1" minValue="9.1600000000000001E-2" maxValue="144842"/>
    </cacheField>
    <cacheField name="jednotky" numFmtId="0">
      <sharedItems containsBlank="1"/>
    </cacheField>
    <cacheField name="předpokládaný finanční objem" numFmtId="0">
      <sharedItems containsString="0" containsBlank="1" containsNumber="1" minValue="110" maxValue="2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13">
  <r>
    <m/>
    <s v="Kožíšek, Doležal, Horn"/>
    <s v="centrifugační  plastové zkumavky"/>
    <s v="falcon tubes"/>
    <m/>
    <m/>
    <m/>
    <s v="falkonka 15 ml, kónická, nesterilní"/>
    <m/>
    <m/>
    <s v="falcon tube 15 ml, conic, non sterile"/>
    <s v="Zkumavka centrifugační se šroubovacím víčkem (tzv. Falcon tube), nesterilní, objem 15 ml, kónické, materiál polypropylen, materiál víčka HDPE, max. přetížení : min 15000 x g, autoklávovatelné (teplotně odolné do 121 °C), balení 100 ks nebo 500 ks"/>
    <s v="cena za ks"/>
    <x v="0"/>
    <m/>
    <m/>
    <m/>
    <m/>
    <s v="kdokoliv"/>
    <s v="týden"/>
    <n v="10000"/>
    <n v="3614.27"/>
    <s v="ks"/>
    <n v="72285.399999999994"/>
  </r>
  <r>
    <m/>
    <s v="Kožíšek, Doležal, Horn"/>
    <s v="centrifugační  plastové zkumavky"/>
    <s v="falcon tubes"/>
    <m/>
    <m/>
    <m/>
    <s v="falkonka 50 ml, kónická, nesterilní"/>
    <m/>
    <m/>
    <s v="falcon tube 50 ml, conic, non sterile"/>
    <s v="Zkumavka centrifugační se šroubovacím víčkem (tzv. Falcon tube), nesterilní, objem 50 ml, kónické, materiál polypropylen, materiál víčka HDPE, max. přetížení : min 15000 x g, autoklávovatelné (teplotně odolné do 121 °C), balení 100 ks nebo 500 ks"/>
    <s v="cena za ks"/>
    <x v="0"/>
    <m/>
    <m/>
    <m/>
    <m/>
    <s v="kdokoliv"/>
    <s v="týden"/>
    <n v="10000"/>
    <n v="4280.9799999999996"/>
    <s v="ks"/>
    <n v="85619.599999999991"/>
  </r>
  <r>
    <m/>
    <s v="Kožíšek, Doležal, Horn"/>
    <s v="centrifugační  plastové zkumavky"/>
    <s v="falcon tubes"/>
    <m/>
    <m/>
    <m/>
    <s v="falkonka 50 ml, stojací, nesterilní"/>
    <m/>
    <m/>
    <s v="falcon tube 50 ml, flat bottom, non sterile"/>
    <s v="Zkumavka centrifugační se šroubovacím víčkem (tzv. Falcon tube), nesterilní, objem 50 ml, samostojací, materiál polypropylen, materiál víčka HDPE, max. přetížení : min 15000 x g, autoklávovatelné (teplotně odolné do 121 °C), balení 100 ks nebo 500 ks"/>
    <s v="cena za ks"/>
    <x v="0"/>
    <m/>
    <m/>
    <m/>
    <m/>
    <s v="kdokoliv"/>
    <s v="týden"/>
    <n v="10000"/>
    <n v="6000.3899999999994"/>
    <s v="ks"/>
    <n v="120007.79999999999"/>
  </r>
  <r>
    <m/>
    <s v="Kožíšek, Doležal, Horn"/>
    <s v="centrifugační  plastové zkumavky"/>
    <s v="falcon tubes"/>
    <m/>
    <m/>
    <m/>
    <s v="falkonka 15 ml, kónická, sterilní"/>
    <m/>
    <m/>
    <s v="falcon tube 15 ml, conic, sterile"/>
    <s v="Zkumavka centrifugační se šroubovacím víčkem (tzv. Falcon tube), sterilní, objem 15 ml, kónické, materiál polypropylen, materiál víčka HDPE, max. přetížení : min 15000 x g, autoklávovatelné (teplotně odolné do 121 °C), bez pyrogenů, balení 100 ks nebo 500 ks"/>
    <s v="cena za ks"/>
    <x v="1"/>
    <m/>
    <m/>
    <m/>
    <m/>
    <s v="Sarstedt"/>
    <s v="týden"/>
    <n v="10000"/>
    <n v="3930.08"/>
    <s v="ks"/>
    <n v="78601.600000000006"/>
  </r>
  <r>
    <m/>
    <s v="Kožíšek, Doležal, Horn"/>
    <s v="centrifugační  plastové zkumavky"/>
    <s v="falcon tubes"/>
    <m/>
    <m/>
    <m/>
    <s v="falkonka 50 ml, kónická, sterilní"/>
    <m/>
    <m/>
    <s v="falcon tube 50 ml, conic,  sterile"/>
    <s v="Zkumavka centrifugační se šroubovacím víčkem (tzv. Falcon tube), sterilní, objem 50 ml, kónické, materiál polypropylen, materiál víčka HDPE, max. přetížení : min 15000 x g, autoklávovatelné (teplotně odolné do 121 °C), bez pyrogenů, balení 100 ks nebo 500 ks"/>
    <s v="cena za ks"/>
    <x v="1"/>
    <m/>
    <m/>
    <m/>
    <m/>
    <s v="Sarstedt"/>
    <s v="týden"/>
    <n v="10000"/>
    <n v="4702.0599999999995"/>
    <s v="ks"/>
    <n v="94041.199999999983"/>
  </r>
  <r>
    <m/>
    <s v="Kožíšek, Doležal, Horn"/>
    <s v="centrifugační  plastové zkumavky"/>
    <s v="falcon tubes"/>
    <m/>
    <m/>
    <m/>
    <s v="falkonka 50 ml, stojací, sterilní"/>
    <m/>
    <m/>
    <s v="falcon tube 50 ml, flat bottom, sterile"/>
    <s v="Zkumavka centrifugační se šroubovacím víčkem (tzv. Falcon tube), sterilní, objem 50 ml, samostojací, materiál polypropylen, materiál víčka HDPE, max. přetížení : min 15000 x g, autoklávovatelné (teplotně odolné do 121 °C), bez pyrogenů, balení 100 ks nebo 500 ks"/>
    <s v="cena za ks"/>
    <x v="1"/>
    <m/>
    <m/>
    <m/>
    <m/>
    <s v="Sarstedt"/>
    <s v="týden"/>
    <n v="10000"/>
    <n v="6000.3899999999994"/>
    <s v="ks"/>
    <n v="120007.79999999999"/>
  </r>
  <r>
    <m/>
    <s v="Kožíšek, Doležal, Horn"/>
    <s v="centrifugační mikrozkumavky"/>
    <s v="microcentrifuge tubes"/>
    <m/>
    <m/>
    <m/>
    <m/>
    <m/>
    <m/>
    <s v="microcentrifuge tubes &quot;eppendorf type&quot;0,5 ml"/>
    <s v="Klasické mikrozkumavky (typ eppendorfka), objem 0,5 ml, dobře těsnící, ploché, popisovatelné víčko, materiál polypropylen, transparentní, max. přetížení : min 20000 x g, autoklávovatelné (teplotně odolné do 121 °C), balení 100 ks nebo 500 ks"/>
    <s v="cena za ks"/>
    <x v="2"/>
    <m/>
    <m/>
    <m/>
    <m/>
    <s v="kdokoliv"/>
    <s v="týden"/>
    <n v="50000"/>
    <n v="314.59999999999997"/>
    <s v="ks"/>
    <n v="15729.999999999998"/>
  </r>
  <r>
    <m/>
    <s v="Kožíšek, Doležal, Horn"/>
    <s v="centrifugační mikrozkumavky"/>
    <s v="microcentrifuge tubes"/>
    <m/>
    <m/>
    <m/>
    <m/>
    <m/>
    <m/>
    <s v="microcentrifuge tubes &quot;eppendorf type&quot; 1,5 ml"/>
    <s v="Klasické mikrozkumavky (typ eppendorfka), objem 1,5 ml, dobře těsnící, ploché, popisovatelné víčko, materiál polypropylen, transparentní, max. přetížení : min 20000 x g, autoklávovatelné (teplotně odolné do 121 °C), balení 100 ks nebo 500 ks"/>
    <s v="cena za ks"/>
    <x v="2"/>
    <m/>
    <m/>
    <m/>
    <m/>
    <s v="kdokoliv"/>
    <s v="týden"/>
    <n v="100000"/>
    <n v="314.59999999999997"/>
    <s v="ks"/>
    <n v="31459.999999999996"/>
  </r>
  <r>
    <m/>
    <s v="Kožíšek, Doležal, Horn"/>
    <s v="centrifugační mikrozkumavky"/>
    <s v="microcentrifuge tubes"/>
    <m/>
    <m/>
    <m/>
    <m/>
    <m/>
    <m/>
    <s v="microcentrifuge tubes &quot;eppendorf type&quot; 2 ml"/>
    <s v="Klasické mikrozkumavky (typ eppendorfka), objem 2 ml, dobře těsnící, ploché, popisovatelné víčko, materiál polypropylen, transparentní, max. přetížení : min 20000 x g, autoklávovatelné (teplotně odolné do 121 °C), balení 100 ks nebo 500 ks"/>
    <s v="cena za ks"/>
    <x v="2"/>
    <m/>
    <m/>
    <m/>
    <m/>
    <s v="kdokoliv"/>
    <s v="týden"/>
    <n v="75000"/>
    <n v="314.59999999999997"/>
    <s v="ks"/>
    <n v="23594.999999999996"/>
  </r>
  <r>
    <m/>
    <s v="Kožíšek, Doležal, Horn"/>
    <s v="centrifugační mikrozkumavky"/>
    <s v="microcentrifuge tubes"/>
    <m/>
    <m/>
    <m/>
    <m/>
    <m/>
    <m/>
    <s v="microcentrifuge tubes &quot;eppendorf type&quot; 0,5 ml, DNAse RNAse free"/>
    <s v="Klasické mikrozkumavky (typ eppendorfka), objem 0,5 ml, dobře těsnící, ploché, popisovatelné víčko, materiál polypropylen, transparentní, max. přetížení : min 20000 x g, autoklávovatelné (teplotně odolné do 121 °C), bez DNáz a Rnáz, balení 100 ks nebo 500 ks"/>
    <s v="cena za ks"/>
    <x v="2"/>
    <m/>
    <m/>
    <m/>
    <m/>
    <s v="kdokoliv"/>
    <s v="týden"/>
    <n v="50000"/>
    <n v="847"/>
    <s v="ks"/>
    <n v="42350"/>
  </r>
  <r>
    <m/>
    <s v="Kožíšek, Doležal, Horn"/>
    <s v="centrifugační mikrozkumavky"/>
    <s v="microcentrifuge tubes"/>
    <m/>
    <m/>
    <m/>
    <m/>
    <m/>
    <m/>
    <s v="microcentrifuge tubes &quot;eppendorf type&quot; 1,5 ml, DNAse RNAse free"/>
    <s v="Klasické mikrozkumavky (typ eppendorfka), objem 1,5 ml, dobře těsnící, ploché, popisovatelné víčko, materiál polypropylen, transparentní, max. přetížení : min 20000 x g, autoklávovatelné (teplotně odolné do 121 °C), bez DNáz a Rnáz, balení 100 ks nebo 500 ks"/>
    <s v="cena za ks"/>
    <x v="2"/>
    <m/>
    <m/>
    <m/>
    <m/>
    <s v="kdokoliv"/>
    <s v="týden"/>
    <n v="12500"/>
    <n v="423.5"/>
    <s v="ks"/>
    <n v="10587.5"/>
  </r>
  <r>
    <m/>
    <s v="Kožíšek, Doležal, Horn"/>
    <s v="centrifugační mikrozkumavky"/>
    <s v="microcentrifuge tubes"/>
    <m/>
    <m/>
    <m/>
    <m/>
    <m/>
    <m/>
    <s v="microcentrifuge tubes &quot;eppendorf type&quot; 2 ml, DNAse RNAse free"/>
    <s v="Klasické mikrozkumavky (typ eppendorfka), objem 2 ml, dobře těsnící, ploché, popisovatelné víčko, materiál polypropylen, transparentní, max. přetížení : min 20000 x g, autoklávovatelné (teplotně odolné do 121 °C), bez DNáz a Rnáz, balení 100 ks nebo 500 ks"/>
    <s v="cena za ks"/>
    <x v="2"/>
    <m/>
    <m/>
    <m/>
    <m/>
    <s v="kdokoliv"/>
    <s v="týden"/>
    <n v="7500"/>
    <n v="508.2"/>
    <s v="ks"/>
    <n v="7623"/>
  </r>
  <r>
    <m/>
    <s v="Kožíšek, Doležal, Horn"/>
    <s v="centrifugační mikrozkumavky"/>
    <s v="microcentrifuge tubes"/>
    <m/>
    <m/>
    <m/>
    <m/>
    <m/>
    <m/>
    <s v="microcentrifuge tubes, screw cap, 1,5 ml"/>
    <s v="Mikrozkumavky se šroubovatelným víčkem, objem 1,5 ml, dobře těsnící, ploché, popisovatelné víčko, materiál polypropylen, transparentní, max. přetížení : min 20000 x g, autoklávovatelné (teplotně odolné do 121 °C), balení 100 ks nebo 500 ks"/>
    <s v="cena za ks"/>
    <x v="2"/>
    <m/>
    <m/>
    <m/>
    <m/>
    <s v="kdokoliv"/>
    <s v="týden"/>
    <n v="5000"/>
    <n v="646.14"/>
    <s v="ks"/>
    <n v="6461.4"/>
  </r>
  <r>
    <m/>
    <s v="Kožíšek, Doležal, Horn"/>
    <s v="centrifugační mikrozkumavky"/>
    <s v="microcentrifuge tubes"/>
    <m/>
    <m/>
    <m/>
    <m/>
    <m/>
    <m/>
    <s v="microcentrifuge tubes, screw cap, 2 ml"/>
    <s v="Mikrozkumavky se šroubovatelným víčkem, objem 2 ml, dobře těsnící, ploché, popisovatelné víčko, materiál polypropylen, transparentní, max. přetížení : min 20000 x g, autoklávovatelné (teplotně odolné do 121 °C), balení 100 ks nebo 500 ks"/>
    <s v="cena za ks"/>
    <x v="2"/>
    <m/>
    <m/>
    <m/>
    <m/>
    <s v="kdokoliv"/>
    <s v="týden"/>
    <n v="2500"/>
    <n v="658.24"/>
    <s v="ks"/>
    <n v="3291.2"/>
  </r>
  <r>
    <m/>
    <s v="Kožíšek, Doležal, Horn"/>
    <s v="centrifugační mikrozkumavky"/>
    <s v="microcentrifuge tubes"/>
    <m/>
    <m/>
    <m/>
    <m/>
    <m/>
    <m/>
    <s v="spectrophotometric cuvettes, PS, 1,5 ml"/>
    <s v="Plastová kyveta pro spektrofotometrii, objem 1,5 ml, optická dráha 1 cm, materiál polystyren, pro měření ve viditelné oblasti, balení 100 ks"/>
    <s v="cena za ks"/>
    <x v="2"/>
    <m/>
    <m/>
    <m/>
    <m/>
    <s v="kdokoliv"/>
    <s v="týden"/>
    <n v="1000"/>
    <n v="233.53"/>
    <s v="ks"/>
    <n v="2335.3000000000002"/>
  </r>
  <r>
    <m/>
    <s v="Kožíšek, Doležal, Horn"/>
    <s v="centrifugační mikrozkumavky"/>
    <s v="centrifuge tubes"/>
    <m/>
    <s v="Eppendorf Czech &amp; Slovakia s r.o."/>
    <s v="0030108094"/>
    <s v="Protein Lo-Bind Tubes 0,5 ml, PCR clean, 100 ks"/>
    <n v="330"/>
    <n v="399.3"/>
    <m/>
    <s v="Mikrozkumavky, typ eppendorf protein low bind level, objem 0,5 ml, stupeň čistoty &quot;PCR clean&quot;,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
    <s v="cena za balení"/>
    <x v="3"/>
    <m/>
    <m/>
    <m/>
    <m/>
    <s v="kdokoliv"/>
    <s v="týden"/>
    <n v="45"/>
    <n v="399.3"/>
    <s v="100 ks"/>
    <n v="17968.5"/>
  </r>
  <r>
    <m/>
    <s v="Kožíšek, Doležal, Horn"/>
    <s v="centrifugační mikrozkumavky"/>
    <s v="centrifuge tubes"/>
    <m/>
    <s v="Eppendorf Czech &amp; Slovakia s r.o."/>
    <s v="0030108116"/>
    <s v="Protein Lo-Bind Tubes 1,5 ml, PCR clean, 100 ks"/>
    <s v="250"/>
    <n v="302.5"/>
    <m/>
    <s v="Mikrozkumavky, typ eppendorf protein low bind level, objem 1,5 ml, stupeň čistoty &quot;PCR clean&quot;,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
    <s v="cena za balení"/>
    <x v="3"/>
    <m/>
    <m/>
    <m/>
    <m/>
    <s v="kdokoliv"/>
    <s v="týden"/>
    <n v="75"/>
    <n v="302.5"/>
    <s v="100 ks"/>
    <n v="22687.5"/>
  </r>
  <r>
    <m/>
    <s v="Kožíšek, Doležal, Horn"/>
    <s v="centrifugační mikrozkumavky"/>
    <s v="centrifuge tubes"/>
    <m/>
    <s v="Eppendorf Czech &amp; Slovakia s r.o."/>
    <s v="0030108132"/>
    <s v="Protein Lo-Bind Tubes 2 ml, PCR clean, 100 ks"/>
    <s v="400"/>
    <n v="484"/>
    <m/>
    <s v="Mikrozkumavky, typ eppendorf protein low bind level, objem 2 ml, stupeň čistoty &quot;PCR clean&quot;,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
    <s v="cena za balení"/>
    <x v="3"/>
    <m/>
    <m/>
    <m/>
    <m/>
    <s v="kdokoliv"/>
    <s v="týden"/>
    <n v="45"/>
    <n v="484"/>
    <s v="100 ks"/>
    <n v="21780"/>
  </r>
  <r>
    <m/>
    <s v="Kožíšek, Doležal, Horn"/>
    <s v="centrifugační mikrozkumavky"/>
    <s v="centrifuge tubes"/>
    <m/>
    <s v="Eppendorf Czech &amp; Slovakia s r.o."/>
    <s v="0030108302"/>
    <s v="Protein Lo-Bind Tubes 5 ml, PCR clean, 100 ks"/>
    <s v="990"/>
    <n v="1197.8999999999999"/>
    <m/>
    <s v="Mikrozkumavky, typ eppendorf protein low bind level, objem 5 ml, stupeň čistoty &quot;PCR clean&quot;, přesné těsnění víčka pro minimalizaci odpařování, bez jakýchkoliv lidských DNA, DNase, RNase a inhibitorů PCR, certifikát kontroly nezávislé kontrolní laboratoře pro každou výrobní šarži,bez povrchové vrstvy (bez chemické úpravy, např. silikonu) k minimalizaci nebezpečí interference vzorků, doložení maximální možné hodnoty přítomnosti stopových kovů (Zn, Pb, Ni, Al, Cd, Mn, Cr, Cu, Hg). ),vzorky šarží musí být testovány akreditovanou laboratoří  na nepřítomnost kovů, s detekčními limity shodnými nebo nižšími než specifikuje firma Eppendorf, ke každé šarži je na vyžádání vystaven certifikát, low protein binding level; mikrozkumavky určené zejména pro střednědobý až dlouhodobý kontakt (skladování) vzorků s nízkými koncentracemi, speciální PP zamezující navázání molekul vzorku na povrch zkumavky (zamezující ztrátám vzorku), certifikovaná čistota materiálu-vstupní materiál čistý PP bez použití biocidů, plastifikátorů, mazadel lisovacích forem (slip agents); výroba mikrozkumavek probíhá v kontrolovaném bezprašném prostředí-třída 8 (podle ISO14644), balení 100 ks"/>
    <s v="cena za balení"/>
    <x v="3"/>
    <m/>
    <m/>
    <m/>
    <m/>
    <s v="kdokoliv"/>
    <s v="týden"/>
    <n v="45"/>
    <n v="1050"/>
    <s v="100 ks"/>
    <n v="47250"/>
  </r>
  <r>
    <m/>
    <s v="Kožíšek, Doležal, Horn"/>
    <s v="centrifugační mikrozkumavky"/>
    <s v="centrifuge tubes"/>
    <m/>
    <s v="P-Lab a.s."/>
    <s v="U324000"/>
    <s v="Mikrozkumavky PCR, 0,2 ml ploché, opt. Čiré, s připojenými víčky, 120 proužků"/>
    <n v="1796"/>
    <n v="2173.16"/>
    <m/>
    <s v="Mikrozkumavky pro PCR, objem 0,2 ml, stripy po osmi kusech, metriál polypropylen, tenkostěnný, bez DNáz/Rnáz, bezbarvé, víčka ultraclear plochá a individuálně připojená, , bez liddské DNA a endotoxinůbalení 250 stripů"/>
    <s v="cena za balení"/>
    <x v="4"/>
    <m/>
    <m/>
    <m/>
    <m/>
    <s v="kdokoliv"/>
    <s v="týden"/>
    <n v="12"/>
    <n v="4537"/>
    <s v="250 ks"/>
    <n v="54444"/>
  </r>
  <r>
    <m/>
    <s v="Kožíšek, Doležal, Horn"/>
    <s v="centrifugační mikrozkumavky"/>
    <s v="centrifuge tubes"/>
    <m/>
    <s v="P-Lab a.s."/>
    <s v="U322510"/>
    <s v="Mikrozkumavky PCR, 0,2 ml ploché, opt. Čiré, víčka plochá, 1000 ks"/>
    <s v="941,4"/>
    <n v="1139.0940000000001"/>
    <m/>
    <s v="Mikrozkumavky pro PCR, objem 0,2 ml, jednotlivé (samostatné), metriál polypropylen, tenkostěnný, bez DNáz/Rnáz, bezbarvé, víčka ultraclear plochá, balení 1000 ks"/>
    <s v="cena za balení"/>
    <x v="4"/>
    <m/>
    <m/>
    <m/>
    <m/>
    <s v="kdokoliv"/>
    <s v="týden"/>
    <n v="12"/>
    <n v="1413.28"/>
    <s v="1000 ks"/>
    <n v="16959.36"/>
  </r>
  <r>
    <m/>
    <s v="Kožíšek, Doležal, Horn"/>
    <s v="centrifugační mikrozkumavky"/>
    <s v="centrifuge tubes"/>
    <m/>
    <s v="P-Lab a.s."/>
    <s v="U321000.N"/>
    <s v="Mikrozkumavky PCR, 0,2 ml ploché, opt. Čiré, víčka vypouklá, 1000 ks"/>
    <n v="1222"/>
    <n v="1478.62"/>
    <m/>
    <s v="Mikrozkumavky pro PCR, objem 0,2 ml, jednotlivé (samostatné), metriál polypropylen, tenkostěnný, bez DNáz/Rnáz, bezbarvé, víčka vypouklá, balení 1000 ks"/>
    <s v="cena za balení"/>
    <x v="4"/>
    <m/>
    <m/>
    <m/>
    <m/>
    <s v="kdokoliv"/>
    <s v="týden"/>
    <n v="5"/>
    <n v="1413.28"/>
    <s v="1000 ks"/>
    <n v="7066.4"/>
  </r>
  <r>
    <m/>
    <s v="Selicharová"/>
    <s v="diagnostické kity"/>
    <s v="Kits"/>
    <m/>
    <m/>
    <m/>
    <s v="Zymoclean Gel DNA Recovery, D4007"/>
    <m/>
    <m/>
    <s v="Zymoclean Gel DNA Recovery, D4007"/>
    <s v="Kit pro extrakci DNA z agarosového gelu, ve formátu kolonek s víčkem, čistota produktu: Absorbance při 260/280 ≥ 1.8, Absorbance při 260/A230 &gt;1.8, výtěžek: až 5 µg  DNA/kolonka, min. eluční objem max. 6 µl, pro DNA o velikosti 50 - 10 bp musí být výtěžnost min 70 %, balení 50 ks kolonek"/>
    <s v="cena za balení"/>
    <x v="5"/>
    <m/>
    <m/>
    <m/>
    <m/>
    <s v="Zymo Research"/>
    <s v="5 pracovních dní "/>
    <n v="12"/>
    <n v="2816"/>
    <s v="balení"/>
    <n v="33792"/>
  </r>
  <r>
    <m/>
    <s v="Selicharová"/>
    <s v="diagnostické kity"/>
    <s v="Kits"/>
    <m/>
    <m/>
    <m/>
    <s v="DNA Clean &amp; Concentrator-5, D4003"/>
    <m/>
    <m/>
    <s v="DNA Clean &amp; Concentrator-5, D4003"/>
    <s v="Kit pro přečištění a zakoncentrování DNA po PCR nabo enzymatické reakci, ve formě spin kolonek bez víčka, výtěžek: až 5 µg  DNA/kolonka, min. eluční objem max. 6 µl, pro DNA o velikosti 50 - 10 pb musí být výtěžnost min 70 %, pro DNA o velikosti 11 - 23 kb musí být výtěžnost min 50 %, balení 50 ks kolonek"/>
    <s v="cena za balení"/>
    <x v="5"/>
    <m/>
    <m/>
    <m/>
    <m/>
    <s v="Zymo Research"/>
    <s v="5 pracovních dní "/>
    <n v="7"/>
    <n v="2900"/>
    <s v="balení"/>
    <n v="20300"/>
  </r>
  <r>
    <m/>
    <s v="Selicharová"/>
    <s v="diagnostické kity"/>
    <s v="Kits"/>
    <m/>
    <m/>
    <m/>
    <s v="DNA Clean &amp; Concentrator-5, D4013"/>
    <m/>
    <m/>
    <s v="DNA Clean &amp; Concentrator-5, D4013"/>
    <s v="Kit pro přečištění a zakoncentrování DNA po PCR nabo enzymatické reakci, ve formě spin kolonek s víčkem, výtěžek: až 5 µg  DNA/kolonka, min. eluční objem max. 6 µl, pro DNA o velikosti 50 - 10 pb musí být výtěžnost min 70 %, pro DNA o velikosti 11 - 23 kb musí být výtěžnost min 50 %, balení 50 ks kolonek"/>
    <s v="cena za balení"/>
    <x v="5"/>
    <m/>
    <m/>
    <m/>
    <m/>
    <s v="Zymo Research"/>
    <s v="5 pracovních dní "/>
    <n v="7"/>
    <n v="3000"/>
    <s v="balení"/>
    <n v="21000"/>
  </r>
  <r>
    <m/>
    <s v="Selicharová"/>
    <s v="diagnostické kity"/>
    <s v="Kits"/>
    <m/>
    <m/>
    <m/>
    <s v="DNA Clean &amp; Concentrator-25, D4005"/>
    <m/>
    <m/>
    <s v="DNA Clean &amp; Concentrator-25, D4005"/>
    <s v="Kit pro přečištění a zakoncentrování DNA po PCR nabo enzymatické reakci, ve formě spin kolonek bez víčka, výtěžek: až 25 µg  DNA/kolonka, min. eluční objem max. 25 µl, pro DNA o velikosti 50 - 10 pb musí být výtěžnost min 70 %, pro DNA o velikosti 11 - 23 kb musí být výtěžnost min 50 %, balení 50 ks kolonek"/>
    <s v="cena za balení"/>
    <x v="5"/>
    <m/>
    <m/>
    <m/>
    <m/>
    <s v="Zymo Research"/>
    <s v="5 pracovních dní "/>
    <n v="7"/>
    <n v="2824"/>
    <s v="balení"/>
    <n v="19768"/>
  </r>
  <r>
    <m/>
    <s v="Selicharová"/>
    <s v="diagnostické kity"/>
    <s v="Kits"/>
    <m/>
    <m/>
    <m/>
    <s v="DNA Clean &amp; Concentrator-25,D4033"/>
    <m/>
    <m/>
    <s v="DNA Clean &amp; Concentrator-25,D4033"/>
    <s v="Kit pro přečištění a zakoncentrování DNA po PCR nabo enzymatické reakci, ve formě spin kolonek s víčkem, výtěžek: až 25 µg  DNA/kolonka, min. eluční objem max. 25 µl, pro DNA o velikosti 50 - 10 pb musí být výtěžnost min 70 %, pro DNA o velikosti 11 - 23 kb musí být výtěžnost min 50 %, balení 50 ks kolonek"/>
    <s v="cena za balení"/>
    <x v="5"/>
    <n v="2"/>
    <n v="3"/>
    <n v="2"/>
    <n v="7"/>
    <s v="Zymo Research"/>
    <s v="5 pracovních dní "/>
    <n v="7"/>
    <n v="2824"/>
    <s v="balení"/>
    <n v="19768"/>
  </r>
  <r>
    <m/>
    <s v="Selicharová"/>
    <s v="diagnostické kity"/>
    <s v="Kits"/>
    <m/>
    <m/>
    <m/>
    <s v="DNA Clean &amp; Concentrator-100, D4030"/>
    <m/>
    <m/>
    <s v="DNA Clean &amp; Concentrator-100, D4030"/>
    <s v="Kit pro přečištění a zakoncentrování DNA po PCR nabo enzymatické reakci, ve formě spin kolonek bez víčka, výtěžek: až 100 µg  DNA/kolonka, min. eluční objem max. 25 µl, pro DNA o velikosti 50 - 10 pb musí být výtěžnost min 70 %, pro DNA o velikosti 11 - 23 kb musí být výtěžnost min 50 %, balení 50 ks kolonek"/>
    <s v="cena za balení"/>
    <x v="5"/>
    <m/>
    <m/>
    <m/>
    <m/>
    <s v="Zymo Research"/>
    <s v="5 pracovních dní "/>
    <n v="7"/>
    <n v="5200"/>
    <s v="balení"/>
    <n v="36400"/>
  </r>
  <r>
    <m/>
    <s v="Selicharová"/>
    <s v="diagnostické kity"/>
    <s v="Kits"/>
    <m/>
    <m/>
    <m/>
    <s v="Quick-RNA, R1054"/>
    <m/>
    <m/>
    <s v="Quick-RNA, R1054"/>
    <s v="Kit pro extrakci RNA (včetně small/miRNA o velikosti min. 17 nt) z buněk a tkání, ve formě spin kolonek, min. eluční objem max. 6 µl, s vazebnou kapacitou 10 µg RNA, balení 50 ks kolonek"/>
    <s v="cena za balení"/>
    <x v="5"/>
    <m/>
    <m/>
    <m/>
    <m/>
    <s v="Zymo Research"/>
    <s v="5 pracovních dní "/>
    <n v="8"/>
    <n v="8500"/>
    <s v="balení"/>
    <n v="68000"/>
  </r>
  <r>
    <m/>
    <s v="Selicharová"/>
    <s v="diagnostické kity"/>
    <s v="Kits"/>
    <m/>
    <m/>
    <m/>
    <s v="Quick-RNA, R1055"/>
    <m/>
    <m/>
    <s v="Quick-RNA, R1055"/>
    <s v="Kit pro extrakci RNA (včetně small/miRNA o velikosti min. 17 nt) z buněk a tkání, ve formě spin kolonek, min. eluční objem max. 6 µl, s vazebnou kapacitou 10 µg RNA, balení 200 ks kolonek"/>
    <s v="cena za balení"/>
    <x v="5"/>
    <m/>
    <m/>
    <m/>
    <m/>
    <s v="Zymo Research"/>
    <s v="5 pracovních dní "/>
    <n v="8"/>
    <n v="15000"/>
    <s v="balení"/>
    <n v="120000"/>
  </r>
  <r>
    <m/>
    <s v="Selicharová"/>
    <s v="diagnostické kity"/>
    <s v="Kits"/>
    <m/>
    <m/>
    <m/>
    <s v="Zymoclean Gel RNA Recovery Kit, R1011"/>
    <m/>
    <m/>
    <s v="Zymoclean Gel RNA Recovery Kit, R1011"/>
    <s v="Kit pro extrakci RNA z agarózových gelů, ve fromě spin kolonek, pro RNA &gt; 500 nt musí být výtěžnost  minimálně 80 %, min. eluční objem max. 6 µl, kapacita 10  µg RNA, balení  50 ks kolonek"/>
    <s v="cena za balení"/>
    <x v="5"/>
    <m/>
    <m/>
    <m/>
    <m/>
    <s v="Zymo Research"/>
    <s v="5 pracovních dní "/>
    <n v="8"/>
    <n v="4571"/>
    <s v="balení"/>
    <n v="36568"/>
  </r>
  <r>
    <m/>
    <s v="Selicharová"/>
    <s v="diagnostické kity"/>
    <s v="Kits"/>
    <m/>
    <m/>
    <m/>
    <s v="Clean &amp; Concentrator-5, R1013"/>
    <m/>
    <m/>
    <s v="Clean &amp; Concentrator-5, R1013"/>
    <s v="Kit pro extrakci a zakoncentrování RNA z jakékoliv reakce, kapacita 5  µg RNA,  pro minimální velikost RNA max. 17 nt, včetně DNázy I, min. eluční objem max. 6 µl, balení 50 ks"/>
    <s v="cena za balení"/>
    <x v="5"/>
    <m/>
    <m/>
    <m/>
    <m/>
    <s v="Zymo Research"/>
    <s v="5 pracovních dní "/>
    <n v="8"/>
    <n v="5900"/>
    <s v="balení"/>
    <n v="47200"/>
  </r>
  <r>
    <m/>
    <s v="Selicharová"/>
    <s v="diagnostické kity"/>
    <s v="Kits"/>
    <m/>
    <m/>
    <m/>
    <s v="Zyppy Plasmid Kits, D4036"/>
    <m/>
    <m/>
    <s v="Zyppy Plasmid Kits, D4036"/>
    <s v="Kit pro přípravu plazmidové DNA, ve formě spin kolonek, čistota produktu: Absorbance při 260/280 ≥ 1.8, výtěžek: až 25 µg plazmidové DNA/kolonka, min. eluční objem max. 30 µl, doba přípravy vzorku max. 8 minut, balení 100 ks kolonek"/>
    <s v="cena za balení"/>
    <x v="5"/>
    <m/>
    <m/>
    <m/>
    <m/>
    <s v="Zymo Research"/>
    <s v="5 pracovních dní "/>
    <n v="8"/>
    <n v="3717"/>
    <s v="balení"/>
    <n v="29736"/>
  </r>
  <r>
    <m/>
    <s v="Selicharová"/>
    <s v="diagnostické kity"/>
    <s v="Kits"/>
    <m/>
    <m/>
    <m/>
    <s v="Zyppy Plasmid Kits, D4019"/>
    <m/>
    <m/>
    <s v="Zyppy Plasmid Kits, D4019"/>
    <s v="Kit pro přípravu plazmidové DNA, ve formě spin kolonek, čistota produktu: Absorbance při 260/280 ≥ 1.8, výtěžek: až 25 µg plazmidové DNA/kolonka, min. eluční objem max. 30 µl, doba přípravy vzorku max. 8 minut, balení 800 ks kolonek"/>
    <s v="cena za balení"/>
    <x v="5"/>
    <m/>
    <m/>
    <m/>
    <m/>
    <s v="Zymo Research"/>
    <s v="5 pracovních dní "/>
    <n v="8"/>
    <n v="21969"/>
    <s v="balení"/>
    <n v="175752"/>
  </r>
  <r>
    <n v="1331"/>
    <s v="Selicharová"/>
    <s v="diagnostické kity"/>
    <s v="Kits"/>
    <m/>
    <m/>
    <m/>
    <s v="SuperSignal West Femto Maximum Sensitivity Substrate 200mL kit"/>
    <m/>
    <m/>
    <s v="SuperSignal West Femto Maximum Sensitivity Substrate 200mL kit"/>
    <s v="SuperSignal West Femto Maximum Sensitivity Substrate, 200mL, kit"/>
    <s v="cena za balení"/>
    <x v="6"/>
    <n v="5"/>
    <n v="4"/>
    <n v="4"/>
    <n v="13"/>
    <s v="fisher sci/vwr"/>
    <s v="5 pracovních dní "/>
    <n v="13"/>
    <n v="17140"/>
    <s v="balení"/>
    <n v="222820"/>
  </r>
  <r>
    <n v="507"/>
    <s v="Selicharová"/>
    <s v="diagnostické kity"/>
    <s v="Kits"/>
    <m/>
    <m/>
    <m/>
    <s v="GeneJET Endo-Free Plasmid Maxiprep Kit, K0861"/>
    <m/>
    <m/>
    <s v="GeneJET Endo-Free Plasmid Maxiprep Kit, K0861"/>
    <s v="Kit pro izolaci plazmidové DNA, ve fromě spin kolonek umožňujících filtraci centrifugováním nebo podtlakem, bez endotoxinů (max koncentrace endotoxinů &lt;0.1 EU/µg plazmidové DNA), balení 10 ks kolonek"/>
    <s v="cena za balení"/>
    <x v="6"/>
    <n v="2"/>
    <n v="5"/>
    <n v="5"/>
    <n v="12"/>
    <s v="Thermo Fisher Scientific"/>
    <s v="5 pracovních dní "/>
    <n v="12"/>
    <n v="9510"/>
    <s v="balení"/>
    <n v="114120"/>
  </r>
  <r>
    <m/>
    <s v="Selicharová"/>
    <s v="diagnostické kity"/>
    <s v="Kits"/>
    <m/>
    <m/>
    <m/>
    <s v="GeneJET Plasmid Maxiprep Kit,  K0491"/>
    <m/>
    <m/>
    <s v="GeneJET Plasmid Maxiprep Kit,  K0491"/>
    <s v="Kit pro izolaci plazmidové DNA, ve fromě spin kolonek umožňujících filtraci centrifugováním nebo podtlakem, výtěžnost 750 µg plasmidové DNA z 250 mL bakteriální kultury, balení 10 ks kolonek"/>
    <s v="cena za balení"/>
    <x v="6"/>
    <m/>
    <m/>
    <m/>
    <m/>
    <s v="Thermo Fisher Scientific"/>
    <s v="5 pracovních dní "/>
    <n v="7"/>
    <n v="3345"/>
    <s v="balení"/>
    <n v="23415"/>
  </r>
  <r>
    <m/>
    <s v="Selicharová"/>
    <s v="diagnostické kity"/>
    <s v="Kits"/>
    <m/>
    <m/>
    <m/>
    <s v="GeneJET Plasmid Maxiprep Kit,  K0492"/>
    <m/>
    <m/>
    <s v="GeneJET Plasmid Maxiprep Kit,  K0492"/>
    <s v="Kit pro izolaci plazmidové DNA, ve fromě spin kolonek umožňujících filtraci centrifugováním nebo podtlakem, výtěžnost 750 µg plasmidové DNA z 250 mL bakteriální kultury, balení 25 ks kolonek"/>
    <s v="cena za balení"/>
    <x v="6"/>
    <m/>
    <m/>
    <m/>
    <m/>
    <s v="Thermo Fisher Scientific"/>
    <s v="5 pracovních dní "/>
    <n v="7"/>
    <n v="9268"/>
    <s v="balení"/>
    <n v="64876"/>
  </r>
  <r>
    <m/>
    <s v="Selicharová"/>
    <s v="diagnostické kity"/>
    <s v="Kits"/>
    <m/>
    <m/>
    <m/>
    <s v="GeneJET Plasmid Midiprep Kit  K0481"/>
    <m/>
    <m/>
    <s v="GeneJET Plasmid Midiprep Kit  K0481"/>
    <s v="Kit pro izolaci plazmidové DNA, ve fromě spin kolonek umožňujících filtraci centrifugováním nebo podtlakem, výtěžnost 200 µg of plasmid DNA z 50 mL bakteriální kultury, balení 25 ks kolonek"/>
    <s v="cena za balení"/>
    <x v="6"/>
    <m/>
    <m/>
    <m/>
    <m/>
    <s v="Thermo Fisher Scientific"/>
    <s v="5 pracovních dní "/>
    <n v="7"/>
    <n v="14385"/>
    <s v="balení"/>
    <n v="100695"/>
  </r>
  <r>
    <m/>
    <s v="Selicharová"/>
    <s v="diagnostické kity"/>
    <s v="Kits"/>
    <m/>
    <m/>
    <m/>
    <s v="QIAprep Spin Miniprep Kit (250)"/>
    <m/>
    <m/>
    <s v="QIAprep Spin Miniprep Kit (250)"/>
    <s v="Kit pro přípravu plazmidové DNA, ve formě spin kolonek, výtěžek: až 20 µg plazmidové DNA/kolonka, min. eluční objem max. 50 µl, doba přípravy vzorku max. 30 minut, balení 50 ks kolonek"/>
    <s v="cena za balení"/>
    <x v="7"/>
    <m/>
    <m/>
    <m/>
    <m/>
    <s v="DYNEX TECHNOLOGIES, spol. s r.o."/>
    <s v="5 pracovních dní "/>
    <n v="7"/>
    <n v="2565"/>
    <s v="balení"/>
    <n v="17955"/>
  </r>
  <r>
    <n v="1122"/>
    <s v="Selicharová"/>
    <s v="diagnostické kity"/>
    <s v="Kits"/>
    <m/>
    <m/>
    <m/>
    <s v="QIAprep Spin Miniprep Kit (50)"/>
    <m/>
    <m/>
    <s v="QIAprep Spin Miniprep Kit (50)"/>
    <s v="Kit pro přípravu plazmidové DNA, ve formě spin kolonek, výtěžek: až 20 µg plazmidové DNA/kolonka, min. eluční objem max. 50 µl, doba přípravy vzorku max. 30 minut, balení 250 ks kolonek"/>
    <s v="cena za balení"/>
    <x v="7"/>
    <m/>
    <n v="4"/>
    <n v="4"/>
    <n v="8"/>
    <s v="DYNEX TECHNOLOGIES, spol. s r.o."/>
    <s v="5 pracovních dní "/>
    <n v="8"/>
    <n v="9186"/>
    <s v="balení"/>
    <n v="73488"/>
  </r>
  <r>
    <n v="1120"/>
    <s v="Selicharová"/>
    <s v="diagnostické kity"/>
    <s v="Kits"/>
    <m/>
    <m/>
    <m/>
    <s v="QIAprep 2.0 Spin Columns (100)"/>
    <m/>
    <m/>
    <s v="QIAprep 2.0 Spin Columns (100)"/>
    <s v="Kit pro přípravu plazmidové DNA, ve formě spin kolonek, výtěžek: až 20 µg plazmidové DNA/kolonka, min. eluční objem max. 50 µl, doba přípravy vzorku max 30 minut, balení 100 ks kolonek"/>
    <s v="cena za balení"/>
    <x v="7"/>
    <m/>
    <n v="2"/>
    <n v="4"/>
    <n v="6"/>
    <s v="DYNEX TECHNOLOGIES, spol. s r.o."/>
    <s v="5 pracovních dní "/>
    <n v="6"/>
    <n v="2565"/>
    <s v="balení"/>
    <n v="15390"/>
  </r>
  <r>
    <m/>
    <s v="Selicharová"/>
    <s v="diagnostické kity"/>
    <s v="Kits"/>
    <m/>
    <m/>
    <m/>
    <s v="QIAquick Gel Extraction Kit (50), Cat No./ID: 28704"/>
    <m/>
    <m/>
    <s v="QIAquick Gel Extraction Kit (50), Cat No./ID: 28704"/>
    <s v="Kit pro extrakci DNA z gelu, ve formátu spin kolonek, vazebná kapacita až 10 µg  DNA/kolonka, min. eluční objem 30 µl, pro DNA o velikosti 70 - 10 bp, výtěžek až 95 %, balení 50 ks kolonek"/>
    <s v="cena za balení"/>
    <x v="7"/>
    <m/>
    <m/>
    <m/>
    <m/>
    <s v="DYNEX TECHNOLOGIES, spol. s r.o."/>
    <s v="5 pracovních dní "/>
    <n v="10"/>
    <n v="2391"/>
    <s v="balení"/>
    <n v="23910"/>
  </r>
  <r>
    <n v="1124"/>
    <s v="Selicharová"/>
    <s v="diagnostické kity"/>
    <s v="Kits"/>
    <m/>
    <m/>
    <m/>
    <s v="QIAquick Gel Extraction Kit (250), Cat No./ID: 28706"/>
    <m/>
    <m/>
    <s v="QIAquick Gel Extraction Kit (250), Cat No./ID: 28706"/>
    <s v="Kit pro extrakci DNA z gelu, ve formátu spin kolonek, vazebná kapacita až 10 µg  DNA/kolonka, min. eluční objem 30 µl, pro DNA o velikosti 70 - 10 bp, výtěžek až 95 %, balení 250 ks kolonek"/>
    <s v="cena za balení"/>
    <x v="7"/>
    <m/>
    <n v="5"/>
    <n v="5"/>
    <n v="10"/>
    <s v="DYNEX TECHNOLOGIES, spol. s r.o."/>
    <s v="5 pracovních dní "/>
    <n v="10"/>
    <n v="13697"/>
    <s v="balení"/>
    <n v="136970"/>
  </r>
  <r>
    <m/>
    <s v="Selicharová"/>
    <s v="diagnostické kity"/>
    <s v="Kits"/>
    <m/>
    <m/>
    <m/>
    <s v="QIAquick PCR Purification Kit (50), Cat No./ID: 28104"/>
    <m/>
    <m/>
    <s v="QIAquick PCR Purification Kit (50), Cat No./ID: 28104"/>
    <s v="Kit pro přečištění a zakoncentrování DNA po PCR , ve formě spin kolonek, vazebná kapacita 10 µg,  výtěžnost až 95 % DNA, pro DNA o velikosti 100 pb - 10 kb, 50 ks kolonek"/>
    <s v="cena za balení"/>
    <x v="7"/>
    <m/>
    <m/>
    <m/>
    <m/>
    <s v="DYNEX TECHNOLOGIES, spol. s r.o."/>
    <s v="5 pracovních dní "/>
    <n v="10"/>
    <n v="2928"/>
    <s v="balení"/>
    <n v="29280"/>
  </r>
  <r>
    <n v="1129"/>
    <s v="Selicharová"/>
    <s v="diagnostické kity"/>
    <s v="Kits"/>
    <m/>
    <m/>
    <m/>
    <s v="QIAquick PCR Purification Kit (250), Cat No./ID: 28106"/>
    <m/>
    <m/>
    <s v="QIAquick PCR Purification Kit (250), Cat No./ID: 28106"/>
    <s v="Kit pro přečištění a zakoncentrování DNA po PCR , ve formě spin kolonek, vazebná kapacita 10 µg,  výtěžnost až 95 % DNA, pro DNA o velikosti 100 pb - 10 kb, 250 ks kolonek"/>
    <s v="cena za balení"/>
    <x v="7"/>
    <n v="3"/>
    <m/>
    <n v="5"/>
    <n v="8"/>
    <s v="DYNEX TECHNOLOGIES, spol. s r.o."/>
    <s v="5 pracovních dní "/>
    <n v="8"/>
    <n v="10686"/>
    <s v="balení"/>
    <n v="85488"/>
  </r>
  <r>
    <m/>
    <s v="Selicharová"/>
    <s v="diagnostické kity"/>
    <s v="Kits"/>
    <m/>
    <m/>
    <m/>
    <s v="RNeasy Plus Mini Kit (50), Cat No./ID: 74134"/>
    <m/>
    <m/>
    <s v="RNeasy Plus Mini Kit (50), Cat No./ID: 74134"/>
    <s v="Kit pro extrakci RNA, ve formě spin kolonek, eliminace genomické DNA bez použití DNázy, vazebná kapacita 100 µg RNA, balení 50 kolonek"/>
    <s v="cena za balení"/>
    <x v="7"/>
    <m/>
    <m/>
    <m/>
    <m/>
    <s v="DYNEX TECHNOLOGIES, spol. s r.o."/>
    <s v="5 pracovních dní "/>
    <n v="8"/>
    <n v="6824"/>
    <s v="balení"/>
    <n v="54592"/>
  </r>
  <r>
    <n v="1165"/>
    <s v="Selicharová"/>
    <s v="diagnostické kity"/>
    <s v="Kits"/>
    <m/>
    <m/>
    <m/>
    <s v="RNeasy Plus Mini Kit (250), Cat No./ID: 74136"/>
    <m/>
    <m/>
    <s v="RNeasy Plus Mini Kit (250), Cat No./ID: 74136"/>
    <s v="Kit pro extrakci RNA, ve formě spin kolonek, eliminace  genomické DNA bez použití DNázy, vazebná kapacita 100 µg RNA, balení 250 kolonek"/>
    <s v="cena za balení"/>
    <x v="7"/>
    <n v="2"/>
    <n v="3"/>
    <n v="2"/>
    <n v="7"/>
    <s v="DYNEX TECHNOLOGIES, spol. s r.o."/>
    <s v="5 pracovních dní "/>
    <n v="7"/>
    <n v="32834"/>
    <s v="balení"/>
    <n v="229838"/>
  </r>
  <r>
    <m/>
    <s v="Selicharová"/>
    <s v="diagnostické kity"/>
    <s v="diagnostic kits"/>
    <m/>
    <s v="Biotech a.s."/>
    <s v="740609.50"/>
    <s v="NucleoSpin Gel and PCR Clean-up (50 columns)"/>
    <n v="2330"/>
    <n v="2819.2999999999997"/>
    <m/>
    <s v="Kit dva v jednom pro přečištění produktu po PCR reakci a pro extrakci DNA z agarózových a polyakrylamidových gelů, ve formě spin kolonek, pro fragmenty velikosti 50 bp - 20 kbp, absorbance produktu při 260/280 minimálně 1,8, vazebná kapacita 25 μg, typická výtěžnost 70 - 90 %, balení po 50 ks kolonek"/>
    <s v="cena za balení"/>
    <x v="8"/>
    <m/>
    <m/>
    <m/>
    <m/>
    <s v="MACHEREY-NAGEL"/>
    <s v="5 pracovních dní "/>
    <n v="7"/>
    <n v="3220"/>
    <m/>
    <n v="22540"/>
  </r>
  <r>
    <m/>
    <s v="Selicharová"/>
    <s v="diagnostické kity"/>
    <s v="diagnostic kits"/>
    <m/>
    <s v="Biotech a.s."/>
    <s v="740609.250"/>
    <s v="NucleoSpin Gel and PCR Clean-up (250 columns)"/>
    <n v="10960"/>
    <n v="13261.6"/>
    <m/>
    <s v="Kit dva v jednom pro přečištění produktu po PCR reakci a pro extrakci DNA z agarózových a polyakrylamidových gelů, ve formě spin kolonek, pro fragmenty velikosti 50 bp - 20 kbp, absorbance produktu při 260/280 minimálně 1,8, vazebná kapacita 25 μg, typická výtěžnost 70 - 90 %, balení po 250 ks kolonek"/>
    <s v="cena za balení"/>
    <x v="8"/>
    <m/>
    <m/>
    <m/>
    <m/>
    <s v="MACHEREY-NAGEL"/>
    <s v="5 pracovních dní "/>
    <n v="7"/>
    <n v="13262"/>
    <m/>
    <n v="92834"/>
  </r>
  <r>
    <n v="887"/>
    <s v="Selicharová"/>
    <s v="diagnostické kity"/>
    <s v="diagnostic kits"/>
    <m/>
    <s v="Sigma Aldrich spol. s r.o."/>
    <s v="11814427001 "/>
    <s v="mini Quick Spin RNA Columns, pkg of 50 columns"/>
    <n v="8085"/>
    <n v="9782.85"/>
    <m/>
    <s v="Kolonky pro přečištění RNA s radiovým značením, ve formě spin kolonek pro mikrocentrifugu s víčkem a oddělitelným dnem, plnění gelem Sephadex-50 v STE pufru (složení pufru: 10mM Tris-HCI, 1mM EDTA, 100mM NaCl), kolonky ošetřené dietypropyl karbonátem před naplněním pro eliminaci RNáz, balení 50 kolonek  "/>
    <s v="cena za balení"/>
    <x v="9"/>
    <m/>
    <m/>
    <n v="6"/>
    <n v="6"/>
    <s v="Sigma - Aldrich spol. s r. o."/>
    <s v="5 pracovních dní "/>
    <n v="6"/>
    <n v="9409"/>
    <m/>
    <n v="56454"/>
  </r>
  <r>
    <n v="453"/>
    <s v="Selicharová"/>
    <s v="diagnostické kity"/>
    <s v="diagnostic kits"/>
    <m/>
    <s v="Sigma Aldrich spol. s r.o."/>
    <s v="GE17-0851-01"/>
    <s v="Disposable PD 10 Desalting Columns"/>
    <n v="8110"/>
    <n v="9813.1"/>
    <m/>
    <s v="Jednorázové PD 10 odsolovací kolony, cross-linked dextran, balení 30 ks, průměr 15 mm, objem 8,3 ml, velikost částic &gt;50 μm (suché)"/>
    <s v="cena za balení"/>
    <x v="9"/>
    <n v="2"/>
    <n v="2"/>
    <n v="5"/>
    <n v="9"/>
    <s v="Sigma - Aldrich spol. s r. o."/>
    <s v="5 pracovních dní "/>
    <n v="9"/>
    <n v="9369"/>
    <m/>
    <n v="84321"/>
  </r>
  <r>
    <m/>
    <s v="Mulholland"/>
    <s v="enzymy"/>
    <s v="Enzymes"/>
    <m/>
    <s v="EAST PORT Praha s.r.o"/>
    <s v="M7801"/>
    <s v="GoTaq® G2 Flexi DNA Polymerase 100u"/>
    <m/>
    <m/>
    <s v="GoTaq® G2 Flexi DNA Polymerase 100u"/>
    <s v="GoTaq G2 DNA Polymeráza Hotstart proof reading enzym v 50% glycerolu, množství 100 u, koncentrace 5u/μl, balení obsahuje také 1 ml 5X koncentrovaného reakčního pufru ve dvou variantách( bezbarvá/ sežlutým a modrým barvivem) a 750 μl roztoku MgCl2 v koncentraci 25mM"/>
    <s v="cena za ks"/>
    <x v="10"/>
    <m/>
    <m/>
    <m/>
    <n v="5"/>
    <s v="EAST PORT Praha s.r.o"/>
    <m/>
    <n v="5"/>
    <n v="750"/>
    <s v="balení"/>
    <n v="3750"/>
  </r>
  <r>
    <m/>
    <s v="Mulholland"/>
    <s v="enzymy"/>
    <s v="Enzymes"/>
    <m/>
    <s v="EAST PORT Praha s.r.o"/>
    <s v="M7805"/>
    <s v="GoTaq® G2 Flexi DNA Polymerase 500u"/>
    <m/>
    <m/>
    <s v="GoTaq® G2 Flexi DNA Polymerase 500u"/>
    <s v="GoTaq G2 DNA Polymeráza Hotstart proof reading enzym v 50% glycerolu, množství 500 u, koncentrace 5u/μl, balení obsahuje také 4 ml 5X koncentrovaného reakčního pufru ve dvou variantách( bezbarvá/ sežlutým a modrým barvivem) a 3x1,2 ml μl roztoku MgCl2 v koncentraci 25mM"/>
    <s v="cena za ks"/>
    <x v="10"/>
    <m/>
    <m/>
    <m/>
    <n v="30"/>
    <s v="EAST PORT Praha s.r.o"/>
    <m/>
    <n v="30"/>
    <n v="3751"/>
    <s v="balení"/>
    <n v="112530"/>
  </r>
  <r>
    <m/>
    <s v="Mulholland"/>
    <s v="enzymy"/>
    <s v="Enzymes"/>
    <m/>
    <s v="EAST PORT Praha s.r.o"/>
    <s v="M7086"/>
    <s v="GoTaq® G2 Flexi DNA Polymerase 2500u"/>
    <m/>
    <m/>
    <s v="GoTaq® G2 Flexi DNA Polymerase 2500u"/>
    <s v="GoTaq G2 DNA Polymeráza Hotstart proof reading enzym v 50% glycerolu, množství 5x500 u, koncentrace 5u/μl, balení obsahuje také 20 ml 5X koncentrovaného reakčního pufru ve dvou variantách( bezbarvá/ sežlutým a modrým barvivem) a 15x1,2 ml μl roztoku MgCl2 v koncentraci 25mM"/>
    <s v="cena za ks"/>
    <x v="10"/>
    <m/>
    <m/>
    <m/>
    <n v="1"/>
    <s v="EAST PORT Praha s.r.o"/>
    <m/>
    <n v="1"/>
    <n v="18755"/>
    <s v="balení"/>
    <n v="18755"/>
  </r>
  <r>
    <m/>
    <s v="Mulholland"/>
    <s v="enzymy"/>
    <s v="Enzymes"/>
    <m/>
    <s v="Thermo Fisher Scientific"/>
    <s v="EN0561"/>
    <s v="Lambda Exonuclease (10 U/µL) 1000u"/>
    <n v="2056"/>
    <n v="2487.7599999999998"/>
    <s v="Lambda Exonuclease (10 U/µL) 1000u"/>
    <s v="Lambda exonukleása (5'→3' exodeoxyribonukleáza),  koncentrace 10 U/µL, balení 1000u"/>
    <s v="cena za ks"/>
    <x v="11"/>
    <m/>
    <m/>
    <m/>
    <m/>
    <s v="Thermo Fisher Scientific"/>
    <m/>
    <n v="10"/>
    <n v="2487.7599999999998"/>
    <s v="balení"/>
    <n v="24877.599999999999"/>
  </r>
  <r>
    <m/>
    <s v="Mulholland"/>
    <s v="enzymy"/>
    <s v="Enzymes"/>
    <m/>
    <s v="Thermo Fisher Scientific"/>
    <s v="EN0562"/>
    <s v="Lambda Exonuclease (10 U/µL) 5000u"/>
    <n v="8040"/>
    <n v="9728.4"/>
    <s v="Lambda Exonuclease (10 U/µL) 5000u"/>
    <s v="Lambda exonukleása (5'→3' exodeoxyribonukleáza),  koncentrace 10 U/µL, balení 5000u"/>
    <s v="cena za ks"/>
    <x v="11"/>
    <m/>
    <m/>
    <m/>
    <m/>
    <s v="Thermo Fisher Scientific"/>
    <m/>
    <n v="18"/>
    <n v="9728.4"/>
    <s v="balení"/>
    <n v="175111.19999999998"/>
  </r>
  <r>
    <n v="245"/>
    <s v="Doležal"/>
    <s v="enzymy"/>
    <s v="Enzymes"/>
    <s v="9015-85-4"/>
    <m/>
    <m/>
    <m/>
    <m/>
    <m/>
    <s v="T4 DNA Ligase"/>
    <s v="T4 DNA Ligasa, koncentrace 400-2000 U/µl, reakční pufr musí být součástí dodávky, doprava v ceně, balení (mikrozkumavka) po ca 20000 U, rozhoduje cena za U"/>
    <s v="cena za U"/>
    <x v="12"/>
    <m/>
    <n v="5"/>
    <n v="3"/>
    <n v="8"/>
    <s v="BioTech a.s."/>
    <s v="šest hodin"/>
    <n v="400000"/>
    <n v="0.1145"/>
    <s v="U"/>
    <n v="45800"/>
  </r>
  <r>
    <n v="245"/>
    <s v="Doležal"/>
    <s v="enzymy"/>
    <s v="Enzymes"/>
    <s v="9015-85-4"/>
    <m/>
    <m/>
    <m/>
    <m/>
    <m/>
    <s v="T4 DNA Ligase"/>
    <s v="T4 DNA Ligasa, koncentrace 400-2000 U/µl, reakční pufr musí být součástí dodávky, doprava v ceně, balení (mikrozkumavka) po ca 100000 U, rozhoduje cena za U"/>
    <s v="cena za U"/>
    <x v="12"/>
    <m/>
    <n v="5"/>
    <n v="3"/>
    <n v="8"/>
    <s v="BioTech a.s."/>
    <s v="šest hodin"/>
    <n v="2000000"/>
    <n v="9.1600000000000001E-2"/>
    <s v="U"/>
    <n v="183200"/>
  </r>
  <r>
    <n v="480"/>
    <s v="Doležal"/>
    <s v="enzymy"/>
    <s v="Enzymes"/>
    <s v="9014-24-8 "/>
    <m/>
    <m/>
    <m/>
    <m/>
    <m/>
    <s v="T7 RNA Polymerase"/>
    <s v="T7 RNA Polymerasa, koncentrace 50 U/µl, reakční pufr musí být součástí dodávky, doprava v ceně, balení (mikrozkumavka) po25000 U, rozhoduje cena za U"/>
    <s v="cena za U"/>
    <x v="12"/>
    <n v="6"/>
    <m/>
    <m/>
    <n v="6"/>
    <s v="BioTech a.s."/>
    <s v="šest hodin"/>
    <n v="250000"/>
    <n v="0.3664"/>
    <s v="U"/>
    <n v="91600"/>
  </r>
  <r>
    <n v="486"/>
    <s v="Doležal"/>
    <s v="enzymy"/>
    <s v="Enzymes"/>
    <m/>
    <m/>
    <m/>
    <m/>
    <m/>
    <m/>
    <s v="Taq DNA Ligase"/>
    <s v="Taq DNA Ligasa, koncentrace 40 U/µl, reakční pufr musí být součástí dodávky, doprava v ceně, balení (mikrozkumavka) po 10000 U,  rozhoduje cena za U"/>
    <s v="cena za U"/>
    <x v="12"/>
    <n v="4"/>
    <n v="2"/>
    <n v="3"/>
    <n v="9"/>
    <s v="BioTech a.s."/>
    <s v="šest hodin"/>
    <n v="100000"/>
    <n v="1.0640000000000001"/>
    <s v="U"/>
    <n v="106400"/>
  </r>
  <r>
    <n v="758"/>
    <s v="Doležal"/>
    <s v="enzymy"/>
    <s v="Enzymes"/>
    <m/>
    <m/>
    <m/>
    <m/>
    <m/>
    <m/>
    <s v="Taq DNA polymerase"/>
    <s v="Taq DNA polymerasa, koncentrace 5 U/µl, reakční pufr Standard musí být součástí dodávky, doprava v ceně, balení (mikrozkumavka) po 400, rozhoduje cena za U"/>
    <s v="cena za U"/>
    <x v="12"/>
    <n v="4"/>
    <n v="12"/>
    <n v="5"/>
    <n v="21"/>
    <s v="BioTech a.s."/>
    <s v="šest hodin"/>
    <n v="8000"/>
    <n v="5.05"/>
    <s v="U"/>
    <n v="40400"/>
  </r>
  <r>
    <n v="758"/>
    <s v="Doležal"/>
    <s v="enzymy"/>
    <s v="Enzymes"/>
    <m/>
    <m/>
    <m/>
    <m/>
    <m/>
    <m/>
    <s v="Taq DNA polymerase"/>
    <s v="Taq DNA polymerasa, koncentrace 5 U/µl, reakční pufr Standard musí být součástí dodávky, doprava v ceně, balení (mikrozkumavka) po 2000 U, rozhoduje cena za U"/>
    <s v="cena za U"/>
    <x v="12"/>
    <n v="4"/>
    <n v="12"/>
    <n v="5"/>
    <n v="21"/>
    <s v="BioTech a.s."/>
    <s v="šest hodin"/>
    <n v="40000"/>
    <n v="4.04"/>
    <s v="U"/>
    <n v="161600"/>
  </r>
  <r>
    <n v="805"/>
    <s v="Doležal"/>
    <s v="enzymy"/>
    <s v="Enzymes"/>
    <m/>
    <m/>
    <m/>
    <m/>
    <m/>
    <m/>
    <s v="restriction endonuclease XhoI"/>
    <s v="restrikční endonukleasa XhoI, koncentrace 10-20 U/µl, reakční pufr (obsahující BSA) pro štěpení musí být součástí dodávky, doprava v ceně, balení (mikrozkumavka) po ca 5000 U, rozhoduje cena za U"/>
    <s v="cena za U"/>
    <x v="12"/>
    <n v="4"/>
    <n v="5"/>
    <n v="2"/>
    <n v="11"/>
    <s v="BioTech a.s."/>
    <s v="šest hodin"/>
    <n v="100000"/>
    <n v="0.47199999999999998"/>
    <s v="U"/>
    <n v="47200"/>
  </r>
  <r>
    <n v="950"/>
    <s v="Doležal"/>
    <s v="enzymy"/>
    <s v="Enzymes"/>
    <m/>
    <m/>
    <m/>
    <m/>
    <m/>
    <m/>
    <s v="restriction endonuclease Notl"/>
    <s v="restrikční endonukleasa  NotI, koncentrace 10 U/µl, reakční pufr (obsahující BSA) pro štěpení musí být součástí dodávky, doprava v ceně, balení (mikrozkumavka) po cca. 500 U"/>
    <s v="cena za U"/>
    <x v="12"/>
    <m/>
    <m/>
    <n v="6"/>
    <n v="6"/>
    <s v="BioTech a.s."/>
    <s v="šest hodin"/>
    <n v="5000"/>
    <n v="4.8600000000000003"/>
    <s v="U"/>
    <n v="24300"/>
  </r>
  <r>
    <n v="1025"/>
    <s v="Doležal"/>
    <s v="enzymy"/>
    <s v="Enzymes"/>
    <m/>
    <m/>
    <m/>
    <m/>
    <m/>
    <m/>
    <s v="restriction endonuclease Dnpl"/>
    <s v="restrikční endonukleasa DpnI, koncentrace 20 U/µl, reakční pufr (obsahující BSA) pro štěpení musí být součástí dodávky, doprava v ceně, balení (mikrozkumavka) po cca. 1000 U"/>
    <s v="cena za U"/>
    <x v="12"/>
    <n v="5"/>
    <n v="4"/>
    <n v="3"/>
    <n v="12"/>
    <s v="BioTech a.s."/>
    <s v="šest hodin"/>
    <n v="20000"/>
    <n v="2.16"/>
    <s v="U"/>
    <n v="43200"/>
  </r>
  <r>
    <n v="1073"/>
    <s v="Doležal"/>
    <s v="enzymy"/>
    <s v="Enzymes"/>
    <m/>
    <m/>
    <m/>
    <m/>
    <m/>
    <m/>
    <s v="mix dATP, dCTP, dGTP, dTTP, 10 mM each in water"/>
    <s v="mix deoxynukleotidů dATP, dCTP, dGTP, dTTP, rozpuštěné v ultračisté vodě, koncentrace 10 mM (každý), čistota ≥ 99% (HPLC), vhodné pro RT-PCR, doprava v ceně, balení po cca. 8 µmol (každý)"/>
    <s v="cena za µmol (4x1µmol)"/>
    <x v="12"/>
    <n v="5"/>
    <n v="2"/>
    <n v="2"/>
    <n v="9"/>
    <s v="BioTech a.s."/>
    <s v="šest hodin"/>
    <n v="200"/>
    <n v="193.75"/>
    <s v="µmol"/>
    <n v="38750"/>
  </r>
  <r>
    <n v="1160"/>
    <s v="Doležal"/>
    <s v="enzymy"/>
    <s v="Enzymes"/>
    <m/>
    <m/>
    <m/>
    <m/>
    <m/>
    <m/>
    <s v="Phusion HF DNA polymerase"/>
    <s v="Phusion HF DNA polymerase, koncentrace 2 U/µl, reakční pufr musí být součástí dodávky, doprava v ceně, balení (mikrozkumavka) po ca 100 U, rozhoduje cena za U"/>
    <s v="cena za U"/>
    <x v="12"/>
    <m/>
    <n v="3"/>
    <n v="3"/>
    <n v="6"/>
    <s v="BioTech a.s."/>
    <s v="šest hodin"/>
    <n v="1000"/>
    <n v="31.7"/>
    <s v="U"/>
    <n v="31700"/>
  </r>
  <r>
    <n v="1160"/>
    <s v="Doležal"/>
    <s v="enzymy"/>
    <s v="Enzymes"/>
    <m/>
    <m/>
    <m/>
    <m/>
    <m/>
    <m/>
    <s v="Phusion HF DNA polymerase"/>
    <s v="Phusion HF DNA polymerase, koncentrace 2 U/µl, reakční pufr musí být součástí dodávky, doprava v ceně, balení (mikrozkumavka) po  ca 500 U, rozhoduje cena za U"/>
    <s v="cena za U"/>
    <x v="12"/>
    <m/>
    <n v="3"/>
    <n v="3"/>
    <n v="6"/>
    <s v="BioTech a.s."/>
    <s v="šest hodin"/>
    <n v="5000"/>
    <n v="28.02"/>
    <s v="U"/>
    <n v="140100"/>
  </r>
  <r>
    <n v="1330"/>
    <s v="Doležal"/>
    <s v="enzymy"/>
    <s v="Enzymes"/>
    <m/>
    <m/>
    <m/>
    <m/>
    <m/>
    <m/>
    <s v="RNase Inhibitor, Human Placenta"/>
    <s v="rekombinantní inhibitor ribonukleas (RNase Inhibitor, Human Placenta), koncentrace 40 U/µl, specificky inhibuje RNasy A,B,C, izolovaný z rekombinantního zdroje, _x000a_kompatibilní s Taq DNA polymerasou a AMV nebo M-MuLV reversni transkriptasou, balení (mikrozkumavka) po 2000 U"/>
    <s v="cena za U"/>
    <x v="12"/>
    <n v="6"/>
    <n v="6"/>
    <n v="4"/>
    <n v="16"/>
    <s v="BioTech a.s."/>
    <s v="šest hodin"/>
    <n v="40000"/>
    <n v="1.3"/>
    <s v="U"/>
    <n v="52000"/>
  </r>
  <r>
    <n v="1330"/>
    <s v="Doležal"/>
    <s v="enzymy"/>
    <s v="Enzymes"/>
    <m/>
    <m/>
    <m/>
    <m/>
    <m/>
    <m/>
    <s v="RNase Inhibitor, Human Placenta"/>
    <s v="rekombinantní inhibitor ribonukleas (RNase Inhibitor, Human Placenta), koncentrace 40 U/µl, specificky inhibuje RNasy A,B,C, izolovaný z rekombinantního zdroje, _x000a_kompatibilní s Taq DNA polymerasou a AMV nebo M-MuLV reversni transkriptasou, balení (mikrozkumavka) po 10000 U"/>
    <s v="cena za U"/>
    <x v="12"/>
    <n v="6"/>
    <n v="6"/>
    <n v="4"/>
    <n v="16"/>
    <s v="BioTech a.s."/>
    <s v="šest hodin"/>
    <n v="200000"/>
    <n v="1.0369999999999999"/>
    <s v="U"/>
    <n v="207399.99999999997"/>
  </r>
  <r>
    <m/>
    <s v="Vanikova"/>
    <s v="enzymy"/>
    <s v="Enzymes"/>
    <m/>
    <m/>
    <m/>
    <m/>
    <m/>
    <m/>
    <s v="Taq DNA polymerasa with ThermoPol buffer"/>
    <s v="Taq DNA polymerasa s ThermoPol buffer,  koncentrace 5 U/µl, reakční pufr musí být součástí dodávky, dodání do 6 hodin, poštovné v ceně, balení (mikrozkumavka) po ca 400 U, rozhoduje cena za U"/>
    <s v="cena za U"/>
    <x v="12"/>
    <m/>
    <m/>
    <m/>
    <m/>
    <s v="BioTech a.s."/>
    <s v="2 dny"/>
    <n v="8000"/>
    <n v="5.05"/>
    <s v="U"/>
    <n v="40400"/>
  </r>
  <r>
    <m/>
    <s v="Vanikova"/>
    <s v="enzymy"/>
    <s v="Enzymes"/>
    <m/>
    <m/>
    <m/>
    <m/>
    <m/>
    <m/>
    <s v="Taq DNA polymerasa with ThermoPol buffer"/>
    <s v="Taq DNA polymerasa s ThermoPol buffer,  koncentrace 5 U/µl, reakční pufr musí být součástí dodávky, dodání do 6 hodin, poštovné v ceně, balení (mikrozkumavka) po ca 2000 U, rozhoduje cena za U"/>
    <s v="cena za U"/>
    <x v="12"/>
    <m/>
    <m/>
    <m/>
    <m/>
    <s v="BioTech a.s."/>
    <s v="2 dny"/>
    <n v="40000"/>
    <n v="4.04"/>
    <s v="U"/>
    <n v="161600"/>
  </r>
  <r>
    <m/>
    <s v="Vanikova"/>
    <s v="enzymy"/>
    <s v="Enzymes"/>
    <m/>
    <m/>
    <m/>
    <s v="set  (dTTP, dCTP, dATP, dGTP)"/>
    <m/>
    <m/>
    <s v="set  (dTTP, dCTP, dATP, dGTP), each nucleotide separately"/>
    <s v="Set deoxynukleotidov v roztoku (dTTP, dCTP, dATP, dGTP - každý nukleotid baleny zvlášt,  25µmol z každého), koncentrace 100mM (každý) dTTP resp. dCTP resp. dATP resp. dGTP,  poštovné v ceně, balení 5x1ml; "/>
    <s v="cena za balení"/>
    <x v="11"/>
    <m/>
    <m/>
    <m/>
    <m/>
    <s v="Thermo Fisher Scientific"/>
    <s v="4 dny"/>
    <n v="10"/>
    <n v="20700"/>
    <s v="balení"/>
    <n v="207000"/>
  </r>
  <r>
    <n v="1341"/>
    <s v="Doležal"/>
    <s v="enzymy"/>
    <s v="Enzymes"/>
    <m/>
    <m/>
    <m/>
    <m/>
    <m/>
    <m/>
    <s v="SuperScript® III Reverse Transcriptase"/>
    <s v="SuperScript® III Reverse Transcriptase (18080044,18080085), mix pro reversní transkripci, redukovaná aktivita ribonukleasy H, koncentrace 200 U/µl, balení 10000 U, rozhoduje cena za U"/>
    <s v="cena za U"/>
    <x v="11"/>
    <n v="10"/>
    <n v="12"/>
    <n v="16"/>
    <n v="38"/>
    <s v="Thermo Scientific/Invitrogen"/>
    <s v="4 dny"/>
    <n v="30"/>
    <n v="8969"/>
    <s v="U"/>
    <n v="269070"/>
  </r>
  <r>
    <n v="1341"/>
    <s v="Doležal"/>
    <s v="enzymy"/>
    <s v="Enzymes"/>
    <m/>
    <m/>
    <m/>
    <m/>
    <m/>
    <m/>
    <s v="SuperScript® III Reverse Transcriptase"/>
    <s v="SuperScript® III Reverse Transcriptase (18080044,18080085), mix pro reversní transkripci, redukovaná aktivita ribonukleasy H, koncentrace 200 U/µl, balení 4x 10000 U, rozhoduje cena za U"/>
    <s v="cena za U"/>
    <x v="11"/>
    <n v="10"/>
    <n v="12"/>
    <n v="16"/>
    <n v="38"/>
    <s v="Thermo Scientific/Invitrogen"/>
    <s v="4 dny"/>
    <n v="30"/>
    <n v="38217"/>
    <s v="U"/>
    <n v="1146510"/>
  </r>
  <r>
    <n v="1345"/>
    <s v="Doležal"/>
    <s v="enzymy"/>
    <s v="Enzymes"/>
    <m/>
    <s v="Top-Bio, s r. o."/>
    <s v="P125"/>
    <s v="PPP Master Mix, 200 reakcí"/>
    <n v="1590"/>
    <n v="1923.8999999999999"/>
    <m/>
    <s v="PPP Master Mix (P126), mix pro PCR, balení 200 reakcí (5x0.5 ml),  rozhoduje cena za reakci"/>
    <s v="cena za balení"/>
    <x v="13"/>
    <n v="5"/>
    <m/>
    <n v="10"/>
    <n v="15"/>
    <s v="Top-Bio"/>
    <s v="5 dny"/>
    <n v="20"/>
    <n v="1924"/>
    <m/>
    <n v="38480"/>
  </r>
  <r>
    <n v="1345"/>
    <s v="Doležal"/>
    <s v="enzymy"/>
    <s v="Enzymes"/>
    <m/>
    <s v="Top-Bio, s r. o."/>
    <s v="P126xI"/>
    <s v="PPP Master Mix, 1000 reakcí"/>
    <n v="15980"/>
    <n v="19335.8"/>
    <m/>
    <s v="PPP Master Mix (P126), mix pro PCR, balení (25x0.5 ml),  rozhoduje cena za reakci"/>
    <s v="cena za balení"/>
    <x v="13"/>
    <n v="5"/>
    <m/>
    <n v="10"/>
    <n v="15"/>
    <s v="Top-Bio"/>
    <s v="5 dny"/>
    <n v="20"/>
    <n v="7700"/>
    <m/>
    <n v="154000"/>
  </r>
  <r>
    <n v="1351"/>
    <s v="Doležal"/>
    <s v="enzymy"/>
    <s v="Enzymes"/>
    <m/>
    <s v="ROCHE s.r.o."/>
    <s v="04707516001"/>
    <s v="LightCycler® 480 SYBR Green I Master"/>
    <n v="5318"/>
    <n v="6434.78"/>
    <m/>
    <s v="LightCycler® 480 SYBR Green I Master (04 707 516 001), mix pro RT-PCR, nabídka na 500 reakcí (5x 1 ml), rozhoduje cena za reakci"/>
    <s v="cena za reakci"/>
    <x v="14"/>
    <m/>
    <n v="2"/>
    <n v="4"/>
    <n v="6"/>
    <s v="Roche"/>
    <s v="6 dny"/>
    <n v="20"/>
    <n v="11560"/>
    <m/>
    <n v="231200"/>
  </r>
  <r>
    <m/>
    <s v="Vanikova"/>
    <s v="enzymy"/>
    <s v="Enzymes"/>
    <m/>
    <m/>
    <m/>
    <m/>
    <m/>
    <m/>
    <s v="KOD XL DNA polymerasa, 5x250"/>
    <s v="KOD XL DNA polymerasa, koncentrace 2.5 U/µl, reakční pufr musí být součástí dodávky, poštovné v ceně, ,multibalení (5x mikrozkumavka) 5x250 U, rozhoduje cena za U"/>
    <s v="cena za U"/>
    <x v="15"/>
    <m/>
    <m/>
    <m/>
    <m/>
    <s v="MERCK spol. s r.o. "/>
    <s v="15 pracovních dnů"/>
    <n v="40"/>
    <n v="50000"/>
    <s v="U"/>
    <n v="2000000"/>
  </r>
  <r>
    <n v="33"/>
    <s v="Vučková, Řezáčová"/>
    <s v="hmotnostní markery"/>
    <s v="markers"/>
    <m/>
    <s v="Biotech a.s."/>
    <s v="N3231S"/>
    <s v="100 bp DNA ladder, balení 100 nanesení"/>
    <n v="1638"/>
    <n v="1981.98"/>
    <m/>
    <s v="100 bp DNA ladder, rozsah 100 - 1517 bp, balení musí obsahovat také nanášecí barvivo purple (6X), balení 100 nanášek"/>
    <s v="cena za balení"/>
    <x v="16"/>
    <n v="4"/>
    <m/>
    <n v="3"/>
    <n v="7"/>
    <s v="NEB/ Biotech a.s."/>
    <s v="14 dnů"/>
    <n v="7"/>
    <n v="1982"/>
    <m/>
    <n v="13874"/>
  </r>
  <r>
    <n v="33"/>
    <s v="Vučková, Řezáčová"/>
    <s v="hmotnostní markery"/>
    <s v="markers"/>
    <m/>
    <s v="Biotech a.s."/>
    <s v="N3231L"/>
    <s v="100 bp DNA ladder, 500 nanesení"/>
    <n v="6552"/>
    <n v="7927.92"/>
    <m/>
    <s v="100 bp DNA ladder, rozsah 100 - 1517 bp, balení musí obsahovat také nanášecí barvivo purple (6X), balení 500 nanášek"/>
    <s v="cena za balení"/>
    <x v="16"/>
    <m/>
    <m/>
    <m/>
    <m/>
    <s v="NEB/ Biotech a.s."/>
    <s v="14 dnů"/>
    <n v="8"/>
    <n v="7927"/>
    <m/>
    <n v="63416"/>
  </r>
  <r>
    <n v="45"/>
    <s v="Vučková, Řezáčová"/>
    <s v="hmotnostní markery"/>
    <s v="markers"/>
    <m/>
    <s v="Biotech a.s."/>
    <s v="N3232S"/>
    <s v="1kb DNA ladder, 200 nanesení"/>
    <n v="1485"/>
    <n v="1796.85"/>
    <m/>
    <s v="1kb DNA ladder, rozsah 500 bp - 10 kb, balení musí obsahovat také nanášecí barvivo Purple (6X), balení 200 nanášek"/>
    <s v="cena za balení"/>
    <x v="16"/>
    <n v="4"/>
    <n v="2"/>
    <n v="2"/>
    <n v="8"/>
    <s v="NEB/ Biotech a.s."/>
    <s v="14 dnů"/>
    <n v="8"/>
    <n v="1797"/>
    <m/>
    <n v="14376"/>
  </r>
  <r>
    <n v="45"/>
    <s v="Vučková, Řezáčová"/>
    <s v="hmotnostní markery"/>
    <s v="markers"/>
    <m/>
    <s v="Biotech a.s."/>
    <s v="N3232L"/>
    <s v="1kb DNA ladder, 1000 nanesení"/>
    <n v="4155"/>
    <n v="5027.55"/>
    <m/>
    <s v="1kb DNA ladder, rozsah 500 bp - 10 kb, balení musí obsahovat také nanášecí barvivo Purple (6X), balení 1000 nanášek"/>
    <s v="cena za balení"/>
    <x v="16"/>
    <m/>
    <m/>
    <m/>
    <m/>
    <s v="NEB/ Biotech a.s."/>
    <s v="14 dnů"/>
    <n v="7"/>
    <n v="3594"/>
    <m/>
    <n v="25158"/>
  </r>
  <r>
    <n v="368"/>
    <s v="Vučková, Řezáčová"/>
    <s v="hmotnostní markery"/>
    <s v="markers"/>
    <m/>
    <s v="Biotech a.s."/>
    <s v="P7712S"/>
    <s v="Color Prestained Protein Standard, Broad Range (11–245 kDa), 150 rxn  "/>
    <n v="3366"/>
    <n v="4072.8599999999997"/>
    <m/>
    <s v="Color Prestained Protein Standard, Broad Range, mix 12 rekombinantních proteinů v rozsahu 11-245 kB, se dvěma referenčními pruhy v jiných barvách na 25 a 80 kDa, koncentrace 0,2 mg/ml, balení 150 nanášek"/>
    <s v="cena za balení"/>
    <x v="16"/>
    <n v="4"/>
    <m/>
    <n v="2"/>
    <n v="6"/>
    <s v="NEB/ Biotech a.s."/>
    <s v="14 dnů"/>
    <n v="6"/>
    <n v="16716"/>
    <m/>
    <n v="100296"/>
  </r>
  <r>
    <m/>
    <s v="Vanikova"/>
    <s v="hmotnostní markery"/>
    <s v="markers"/>
    <m/>
    <s v="Thermo Fisher Scientific"/>
    <n v="10597012"/>
    <s v="Ultra Low Range DNA Ladder, Invitrogen"/>
    <n v="4155"/>
    <n v="5027.55"/>
    <m/>
    <s v="DNA Ladder s ultra nízkym rozsahom, rozsah 10bp-300bp, balení 100µL  s koncentraci 0.5µg/µL "/>
    <s v="cena za balení"/>
    <x v="17"/>
    <m/>
    <m/>
    <m/>
    <m/>
    <s v="Thermo Fisher Scientific"/>
    <s v="týden"/>
    <n v="12"/>
    <n v="4155"/>
    <m/>
    <n v="49860"/>
  </r>
  <r>
    <n v="930"/>
    <s v="Tichý"/>
    <s v="chemikálie"/>
    <s v="Chemicals"/>
    <s v="109-72-8 "/>
    <m/>
    <m/>
    <s v="n-Butyllithium solution 1.6 M in hexanes"/>
    <m/>
    <m/>
    <s v="n-Butyllithium solution 1.6 M in hexanes"/>
    <s v="n-Butyllithium solution 1.6 M in hexanes, 100 ml"/>
    <s v="cena za balení"/>
    <x v="18"/>
    <n v="3"/>
    <n v="13"/>
    <n v="3"/>
    <n v="19"/>
    <s v="Lachner/Sigma Aldrich"/>
    <s v="2 dny"/>
    <n v="25"/>
    <n v="1782"/>
    <s v="balení"/>
    <n v="44550"/>
  </r>
  <r>
    <n v="931"/>
    <s v="Tichý"/>
    <s v="chemikálie"/>
    <s v="Chemicals"/>
    <s v="109-72-8 "/>
    <m/>
    <m/>
    <s v="n-Butyllithium solution 2.5 M in hexanes , 100 ml"/>
    <m/>
    <m/>
    <s v="n-Butyllithium solution 2.5 M in hexanes , 100 ml"/>
    <s v="n-Butyllithium solution 2.5 M in hexanes , 100 ml"/>
    <s v="cena za balení"/>
    <x v="18"/>
    <n v="2"/>
    <n v="6"/>
    <n v="7"/>
    <n v="15"/>
    <s v="Lachner/Sigma Aldrich"/>
    <s v="2 dny"/>
    <n v="20"/>
    <n v="1793"/>
    <s v="balení"/>
    <n v="35860"/>
  </r>
  <r>
    <n v="52"/>
    <s v="Tichý"/>
    <s v="chemikálie"/>
    <s v="Chemicals"/>
    <s v="898838-07-8"/>
    <m/>
    <m/>
    <s v="2,2,6,6-Tetramethylpiperidinylmagnesium chloride lithium chloride complex solution 1.0 M in THF/toluene"/>
    <m/>
    <m/>
    <s v="2,2,6,6-Tetramethylpiperidinylmagnesium chloride lithium chloride complex solution 1.0 M in THF/toluene"/>
    <s v="2,2,6,6-Tetramethylpiperidinylmagnesium chloride lithium chloride complex solution 1.0 M in THF/toluene, 100 ml"/>
    <s v="cena za balení"/>
    <x v="18"/>
    <m/>
    <n v="13"/>
    <n v="2"/>
    <n v="15"/>
    <s v="Sigma - Aldrich spol. s r. o."/>
    <s v="2 dny"/>
    <n v="20"/>
    <n v="4760"/>
    <s v="balení"/>
    <n v="95200"/>
  </r>
  <r>
    <n v="121"/>
    <s v="Lukáš"/>
    <s v="chemikálie"/>
    <s v="Chemicals"/>
    <s v="40248-84-8"/>
    <m/>
    <m/>
    <s v="3-Mercaptophenol"/>
    <m/>
    <m/>
    <s v="3-Mercaptophenol"/>
    <s v="3-Mercaptophenol, čistota (GC stanovení)≥ 95.5 %, balení 1 g "/>
    <s v="cena za balení"/>
    <x v="18"/>
    <m/>
    <n v="2"/>
    <n v="4"/>
    <n v="6"/>
    <s v="Sigma - Aldrich spol. s r. o."/>
    <s v="5 pracovních dní "/>
    <n v="10"/>
    <n v="894"/>
    <s v="balení"/>
    <n v="8940"/>
  </r>
  <r>
    <n v="122"/>
    <s v="Lukáš"/>
    <s v="chemikálie"/>
    <s v="Chemicals"/>
    <s v="40248-84-8"/>
    <m/>
    <m/>
    <s v="3-Mercaptophenol"/>
    <m/>
    <m/>
    <s v="3-Mercaptophenol"/>
    <s v="3-Mercaptophenol, čistota (GC stanovení)≥ 95.5 %, balení 5 g "/>
    <s v="cena za balení"/>
    <x v="18"/>
    <m/>
    <m/>
    <m/>
    <m/>
    <s v="Sigma - Aldrich spol. s r. o."/>
    <s v="5 pracovních dní "/>
    <n v="3"/>
    <n v="3102"/>
    <s v="balení"/>
    <n v="9306"/>
  </r>
  <r>
    <n v="347"/>
    <s v="Lukáš"/>
    <s v="chemikálie"/>
    <s v="Chemicals"/>
    <s v="3483-12-3"/>
    <m/>
    <m/>
    <s v="DL-Dithiothreitol"/>
    <m/>
    <m/>
    <s v="DL-Dithiothreitol"/>
    <s v="DL-Dithiothreitol,čistota ≥ 99.5 %, pro molekulární biologii, bez nukleáz, balení 1 g"/>
    <s v="cena za balení"/>
    <x v="18"/>
    <m/>
    <m/>
    <m/>
    <m/>
    <s v="Sigma - Aldrich spol. s r. o."/>
    <s v="5 pracovních dní "/>
    <n v="3"/>
    <n v="2778"/>
    <s v="balení"/>
    <n v="8334"/>
  </r>
  <r>
    <n v="458"/>
    <s v="Lukáš"/>
    <s v="chemikálie"/>
    <s v="Chemicals"/>
    <s v="3483-12-3"/>
    <m/>
    <m/>
    <s v="DL-Dithiothreitol"/>
    <m/>
    <m/>
    <s v="DL-Dithiothreitol"/>
    <s v="DL-Dithiothreitol,čistota ≥ 99.5 %, pro molekulární biologii, bez nukleáz, balení 5 g"/>
    <s v="cena za balení"/>
    <x v="18"/>
    <n v="3"/>
    <n v="3"/>
    <m/>
    <n v="6"/>
    <s v="Sigma - Aldrich spol. s r. o."/>
    <s v="5 pracovních dní "/>
    <n v="5"/>
    <n v="9543"/>
    <s v="balení"/>
    <n v="47715"/>
  </r>
  <r>
    <n v="459"/>
    <s v="Lukáš"/>
    <s v="chemikálie"/>
    <s v="Chemicals"/>
    <s v="3483-12-3"/>
    <m/>
    <m/>
    <s v="DL-Dithiothreitol"/>
    <m/>
    <m/>
    <s v="DL-Dithiothreitol"/>
    <s v="DL-Dithiothreitol, čistota ≥98% (HPLC) a ≥99.0% (titrace jódem), balení 1 g"/>
    <s v="cena za balení"/>
    <x v="18"/>
    <m/>
    <m/>
    <m/>
    <m/>
    <s v="Sigma - Aldrich spol. s r. o."/>
    <s v="5 pracovních dní "/>
    <n v="3"/>
    <n v="1856"/>
    <s v="balení"/>
    <n v="5568"/>
  </r>
  <r>
    <n v="460"/>
    <s v="Lukáš"/>
    <s v="chemikálie"/>
    <s v="Chemicals"/>
    <s v="3483-12-3"/>
    <m/>
    <m/>
    <s v="DL-Dithiothreitol"/>
    <m/>
    <m/>
    <s v="DL-Dithiothreitol"/>
    <s v="DL-Dithiothreitol, čistota ≥98% (HPLC) a ≥99.0% (titrace jódem), balení 25 g"/>
    <s v="cena za balení"/>
    <x v="18"/>
    <m/>
    <m/>
    <m/>
    <m/>
    <s v="Sigma - Aldrich spol. s r. o."/>
    <s v="5 pracovních dní "/>
    <n v="1"/>
    <n v="22962"/>
    <s v="balení"/>
    <n v="22962"/>
  </r>
  <r>
    <n v="461"/>
    <s v="Lukáš"/>
    <s v="chemikálie"/>
    <s v="Chemicals"/>
    <s v="3483-12-3"/>
    <m/>
    <m/>
    <s v="DL-Dithiothreitol"/>
    <m/>
    <m/>
    <s v="DL-Dithiothreitol"/>
    <s v="DL-Dithiothreitol, pro elektroforézu, čistota ≥99.0% (titrace jódem), těžké kovy ≤ 10 ppm, absorbonace při 280 nm ≤ 0,04, balení 1 g"/>
    <s v="cena za balení"/>
    <x v="18"/>
    <m/>
    <m/>
    <m/>
    <m/>
    <s v="Sigma - Aldrich spol. s r. o."/>
    <s v="5 pracovních dní "/>
    <n v="3"/>
    <n v="1018"/>
    <s v="balení"/>
    <n v="3054"/>
  </r>
  <r>
    <n v="462"/>
    <s v="Lukáš"/>
    <s v="chemikálie"/>
    <s v="Chemicals"/>
    <s v="3483-12-3"/>
    <m/>
    <m/>
    <s v="DL-Dithiothreitol"/>
    <m/>
    <m/>
    <s v="DL-Dithiothreitol"/>
    <s v="DL-Dithiothreitol, pro elektroforézu, čistota ≥99.0% (titrace jódem), těžké kovy ≤ 10 ppm, absorbonace při 280 nm ≤ 0,04, balení 25 g"/>
    <s v="cena za balení"/>
    <x v="18"/>
    <m/>
    <m/>
    <m/>
    <m/>
    <s v="Sigma - Aldrich spol. s r. o."/>
    <s v="5 pracovních dní "/>
    <n v="1"/>
    <n v="14712"/>
    <s v="balení"/>
    <n v="14712"/>
  </r>
  <r>
    <n v="657"/>
    <s v="Lukáš"/>
    <s v="chemikálie"/>
    <s v="Chemicals"/>
    <s v="50-01-1"/>
    <m/>
    <m/>
    <s v="Guanidine hydrochloride "/>
    <m/>
    <m/>
    <s v="Guanidine hydrochloride "/>
    <s v="Guanidine hydrochloride min 98%,  250 g"/>
    <s v="cena za balení"/>
    <x v="18"/>
    <n v="2"/>
    <n v="6"/>
    <m/>
    <n v="8"/>
    <s v="Sigma - Aldrich spol. s r. o."/>
    <s v="5 pracovních dní "/>
    <n v="12"/>
    <n v="825"/>
    <s v="balení"/>
    <n v="9900"/>
  </r>
  <r>
    <n v="658"/>
    <s v="Lukáš"/>
    <s v="chemikálie"/>
    <s v="Chemicals"/>
    <s v="50-01-1"/>
    <m/>
    <m/>
    <s v="Guanidine hydrochloride "/>
    <m/>
    <m/>
    <s v="Guanidine hydrochloride "/>
    <s v="Guanidine hydrochloride  min 98% 1 kg"/>
    <s v="cena za balení"/>
    <x v="18"/>
    <m/>
    <m/>
    <m/>
    <m/>
    <s v="Sigma - Aldrich spol. s r. o."/>
    <s v="5 pracovních dní "/>
    <n v="1"/>
    <n v="3107"/>
    <s v="balení"/>
    <n v="3107"/>
  </r>
  <r>
    <n v="659"/>
    <s v="Lukáš"/>
    <s v="chemikálie"/>
    <s v="Chemicals"/>
    <s v="50-01-1"/>
    <m/>
    <m/>
    <s v="Guanidine hydrochloride "/>
    <m/>
    <m/>
    <s v="Guanidine hydrochloride "/>
    <s v="Guanidine hydrochloride  min 98% 2,5 kg"/>
    <s v="cena za balení"/>
    <x v="18"/>
    <m/>
    <m/>
    <m/>
    <m/>
    <s v="Sigma - Aldrich spol. s r. o."/>
    <s v="5 pracovních dní "/>
    <n v="1"/>
    <n v="4070"/>
    <s v="balení"/>
    <n v="4070"/>
  </r>
  <r>
    <n v="719"/>
    <s v="Lukáš"/>
    <s v="chemikálie"/>
    <s v="Chemicals"/>
    <s v="288-32-4"/>
    <m/>
    <m/>
    <s v="Imidazol"/>
    <m/>
    <m/>
    <s v="Imidazol"/>
    <s v="Imidazole, puriss. p.a., čistota ≥99.5% (GC), nesp. zbytek(900°C) ≤ 0,1 %, balení 100 g"/>
    <s v="cena za balení"/>
    <x v="18"/>
    <m/>
    <m/>
    <m/>
    <m/>
    <s v="Sigma - Aldrich spol. s r. o."/>
    <s v="5 pracovních dní "/>
    <n v="10"/>
    <n v="2002"/>
    <s v="balení"/>
    <n v="20020"/>
  </r>
  <r>
    <n v="720"/>
    <s v="Lukáš"/>
    <s v="chemikálie"/>
    <s v="Chemicals"/>
    <s v="288-32-4"/>
    <m/>
    <m/>
    <s v="Imidazol"/>
    <m/>
    <m/>
    <s v="Imidazol"/>
    <s v="Imidazole, puriss. p.a., čistota ≥99.5% (GC), nesp. zbytek(900°C) ≤ 0,1 %, balení 500 g"/>
    <s v="cena za balení"/>
    <x v="18"/>
    <m/>
    <m/>
    <m/>
    <m/>
    <s v="Sigma - Aldrich spol. s r. o."/>
    <s v="5 pracovních dní "/>
    <n v="2"/>
    <n v="6803"/>
    <s v="balení"/>
    <n v="13606"/>
  </r>
  <r>
    <n v="1440"/>
    <s v="Lukáš"/>
    <s v="chemikálie"/>
    <s v="Chemicals"/>
    <s v="51805-45-9"/>
    <m/>
    <m/>
    <s v="Tris(2-carboxyethyl)phosphine hydrochloride"/>
    <m/>
    <m/>
    <s v="Tris(2-carboxyethyl)phosphine hydrochloride"/>
    <s v="Tris(2-carboxyethyl)phosphine hydrochloride, čistota ≥98%, 2 g"/>
    <s v="cena za balení"/>
    <x v="18"/>
    <n v="3"/>
    <n v="2"/>
    <n v="2"/>
    <n v="7"/>
    <s v="Sigma - Aldrich spol. s r. o."/>
    <s v="5 pracovních dní "/>
    <n v="3"/>
    <n v="3652"/>
    <s v="balení"/>
    <n v="10956"/>
  </r>
  <r>
    <n v="1441"/>
    <s v="Lukáš"/>
    <s v="chemikálie"/>
    <s v="Chemicals"/>
    <s v="51805-45-9"/>
    <m/>
    <m/>
    <s v="Tris(2-carboxyethyl)phosphine hydrochloride"/>
    <m/>
    <m/>
    <s v="Tris(2-carboxyethyl)phosphine hydrochloride"/>
    <s v="Tris(2-carboxyethyl)phosphine hydrochloride, čistota ≥98%, 10 g"/>
    <s v="cena za balení"/>
    <x v="18"/>
    <m/>
    <m/>
    <m/>
    <m/>
    <s v="Sigma - Aldrich spol. s r. o."/>
    <s v="5 pracovních dní "/>
    <n v="5"/>
    <n v="13189"/>
    <s v="balení"/>
    <n v="65945"/>
  </r>
  <r>
    <n v="1442"/>
    <s v="Lukáš"/>
    <s v="chemikálie"/>
    <s v="Chemicals"/>
    <s v="51805-45-9"/>
    <m/>
    <m/>
    <s v="Tris(2-carboxyethyl)phosphine hydrochloride"/>
    <m/>
    <m/>
    <s v="Tris(2-carboxyethyl)phosphine hydrochloride"/>
    <s v="Tris(2-carboxyethyl)phosphine hydrochloride, čistota ≥98%, 50 g"/>
    <s v="cena za balení"/>
    <x v="18"/>
    <m/>
    <m/>
    <m/>
    <m/>
    <s v="Sigma - Aldrich spol. s r. o."/>
    <s v="5 pracovních dní "/>
    <n v="1"/>
    <n v="65037"/>
    <s v="balení"/>
    <n v="65037"/>
  </r>
  <r>
    <n v="1469"/>
    <s v="Lukáš"/>
    <s v="chemikálie"/>
    <s v="Chemicals"/>
    <s v="57-13-6"/>
    <m/>
    <m/>
    <s v="Urea"/>
    <m/>
    <m/>
    <s v="Urea"/>
    <s v="Urea, pro elektroforézu, ≥98%, ≤0.005% amonium, Fe: ≤1 ppm, Pb: ≤5 ppm, A(5M)/260 ≤0,06, A(5M)/280 ≤0,06, 500 g"/>
    <s v="cena za balení"/>
    <x v="18"/>
    <n v="2"/>
    <n v="5"/>
    <n v="2"/>
    <n v="9"/>
    <s v="Sigma - Aldrich spol. s r. o."/>
    <s v="5 pracovních dní "/>
    <n v="10"/>
    <n v="3245"/>
    <s v="balení"/>
    <n v="32450"/>
  </r>
  <r>
    <n v="1470"/>
    <s v="Lukáš"/>
    <s v="chemikálie"/>
    <s v="Chemicals"/>
    <s v="57-13-6"/>
    <m/>
    <m/>
    <s v="Urea"/>
    <m/>
    <m/>
    <s v="Urea"/>
    <s v="Urea, pro elektroforézu, ≥98%, ≤0.005% amonium, Fe: ≤1 ppm, Pb: ≤5 ppm, A(5M)/260 ≤0,06, A(5M)/280 ≤0,06, 1 kg"/>
    <s v="cena za balení"/>
    <x v="18"/>
    <m/>
    <m/>
    <m/>
    <m/>
    <s v="Sigma - Aldrich spol. s r. o."/>
    <s v="5 pracovních dní "/>
    <n v="10"/>
    <n v="6486"/>
    <s v="balení"/>
    <n v="64860"/>
  </r>
  <r>
    <n v="792"/>
    <s v="Šácha"/>
    <s v="chemikálie"/>
    <s v="Chemicals"/>
    <m/>
    <m/>
    <m/>
    <s v="LB broth"/>
    <m/>
    <m/>
    <s v="LB broth"/>
    <s v="LB Broth (Lennox), pro molekulární biologii, nesterilní prášek, neselektivní vůči E. coli a koliformím bakteriím, složení: 10 g/L Trypton, 5 g/L kvasničný extrakt, 5 g/L NaCl, balení 1 kg"/>
    <s v="cena za balení"/>
    <x v="18"/>
    <n v="2"/>
    <n v="4"/>
    <n v="4"/>
    <n v="10"/>
    <s v="Sigma - Aldrich spol. s r. o."/>
    <s v="5 pracovních dní "/>
    <n v="150"/>
    <n v="3383"/>
    <s v="balení"/>
    <n v="507450"/>
  </r>
  <r>
    <n v="380"/>
    <s v="Tichý"/>
    <s v="chemikálie"/>
    <s v="Chemicals"/>
    <s v="326477-70-7"/>
    <m/>
    <m/>
    <s v="Copper(I) 3-methylsalicylate"/>
    <m/>
    <m/>
    <s v="Copper(I) 3-methylsalicylate"/>
    <s v="Copper(I) 3-methylsalicylate, 5 g"/>
    <s v="cena za balení"/>
    <x v="18"/>
    <n v="6"/>
    <m/>
    <m/>
    <n v="6"/>
    <s v="Sigma - Aldrich spol. s r. o."/>
    <s v="5 pracovních dní "/>
    <n v="6"/>
    <n v="2082"/>
    <s v="balení"/>
    <n v="12492"/>
  </r>
  <r>
    <n v="305"/>
    <s v="Lukáš"/>
    <s v="chemikálie"/>
    <s v="Chemicals"/>
    <s v="9048-46-8"/>
    <m/>
    <m/>
    <s v="Bovine Serum Albumin"/>
    <m/>
    <m/>
    <s v="Bovine Serum Albumin"/>
    <s v="Bovine serum albumin, lyofilizovaný, ≥96% (agarose gel electrophoresis), přečištění frakcionací studeným etanolem, 10 g"/>
    <s v="cena za balení"/>
    <x v="18"/>
    <n v="3"/>
    <n v="5"/>
    <m/>
    <n v="8"/>
    <s v="Sigma - Aldrich spol. s r. o."/>
    <s v="5 pracovních dní "/>
    <n v="10"/>
    <n v="2021"/>
    <s v="balení"/>
    <n v="20210"/>
  </r>
  <r>
    <n v="306"/>
    <s v="Lukáš"/>
    <s v="chemikálie"/>
    <s v="Chemicals"/>
    <s v="9048-46-8"/>
    <m/>
    <m/>
    <s v="Bovine Serum Albumin"/>
    <m/>
    <m/>
    <s v="Bovine Serum Albumin"/>
    <s v="Bovine serum albumin, lyofilizovaný, ≥96% (agarose gel electrophoresis), přečištění frakcionací studeným etanolem, 50 g"/>
    <s v="cena za balení"/>
    <x v="18"/>
    <n v="3"/>
    <n v="5"/>
    <m/>
    <n v="8"/>
    <s v="Sigma - Aldrich spol. s r. o."/>
    <s v="5 pracovních dní "/>
    <n v="10"/>
    <n v="5858"/>
    <s v="balení"/>
    <n v="58580"/>
  </r>
  <r>
    <n v="307"/>
    <s v="Lukáš"/>
    <s v="chemikálie"/>
    <s v="Chemicals"/>
    <s v="9048-46-8"/>
    <m/>
    <m/>
    <s v="Bovine Serum Albumin"/>
    <m/>
    <m/>
    <s v="Bovine Serum Albumin"/>
    <s v="Bovine Serum Albumin, lyofilizovaný, přečištění frakcionací tepelným šokem, pH 7, ≥98%, 10 g"/>
    <s v="cena za balení"/>
    <x v="18"/>
    <n v="3"/>
    <n v="5"/>
    <m/>
    <n v="8"/>
    <s v="Sigma - Aldrich spol. s r. o."/>
    <s v="5 pracovních dní "/>
    <n v="15"/>
    <n v="1774"/>
    <s v="balení"/>
    <n v="26610"/>
  </r>
  <r>
    <n v="308"/>
    <s v="Lukáš"/>
    <s v="chemikálie"/>
    <s v="Chemicals"/>
    <s v="9048-46-8"/>
    <m/>
    <m/>
    <s v="Bovine Serum Albumin"/>
    <m/>
    <m/>
    <s v="Bovine Serum Albumin"/>
    <s v="Bovine Serum Albumin, lyofilizovaný, přečištění frakcionací tepelným šokem, pH 7, ≥98%, 100 g"/>
    <s v="cena za balení"/>
    <x v="18"/>
    <n v="3"/>
    <n v="5"/>
    <m/>
    <n v="8"/>
    <s v="Sigma - Aldrich spol. s r. o."/>
    <s v="5 pracovních dní "/>
    <n v="3"/>
    <n v="8855"/>
    <s v="balení"/>
    <n v="26565"/>
  </r>
  <r>
    <n v="308"/>
    <s v="Lukáš"/>
    <s v="chemikálie"/>
    <s v="Chemicals"/>
    <s v="9048-46-8"/>
    <m/>
    <m/>
    <s v="Bovine Serum Albumin"/>
    <m/>
    <m/>
    <s v="Bovine Serum Albumin"/>
    <s v="Bovine Serum Albumin, roztok 30% v DPBS, sterilizován filtrací, vhodný pro buněčné kultury, 50 ml"/>
    <s v="cena za balení"/>
    <x v="18"/>
    <n v="3"/>
    <n v="5"/>
    <m/>
    <n v="8"/>
    <s v="Sigma - Aldrich spol. s r. o."/>
    <s v="5 pracovních dní "/>
    <n v="10"/>
    <n v="12513"/>
    <s v="balení"/>
    <n v="125130"/>
  </r>
  <r>
    <n v="309"/>
    <s v="Lukáš"/>
    <s v="chemikálie"/>
    <s v="Chemicals"/>
    <s v="9048-46-8"/>
    <m/>
    <m/>
    <s v="Bovine Serum Albumin"/>
    <m/>
    <m/>
    <s v="Bovine Serum Albumin"/>
    <s v="Bovine Serum Albumin, lzofilizovaný, vhodný pro molekulární biologii, deacetylovaný,  přečištění frakcionací tepelným šokem, neobsahující alkalické fosfatázy a peroxidázy, DNázy, RNázy, peroxidázy a proteázy, 100 mg"/>
    <s v="cena za balení"/>
    <x v="18"/>
    <n v="3"/>
    <n v="5"/>
    <m/>
    <n v="8"/>
    <s v="Sigma - Aldrich spol. s r. o."/>
    <s v="5 pracovních dní "/>
    <n v="10"/>
    <n v="8498"/>
    <s v="balení"/>
    <n v="84980"/>
  </r>
  <r>
    <n v="691"/>
    <s v="Lukáš"/>
    <s v="chemikálie"/>
    <s v="Chemicals"/>
    <m/>
    <m/>
    <m/>
    <s v="HIS-Select® Nickel Affinity Gel"/>
    <m/>
    <m/>
    <s v="HIS-Select® Nickel Affinity Gel"/>
    <s v="HIS-Select Nickel Affinity Gel, matrix 6% Beaded Agarose, kapacita &gt;15 mg/mL,  balení 25 ml"/>
    <s v="cena za balení"/>
    <x v="18"/>
    <n v="3"/>
    <n v="3"/>
    <n v="3"/>
    <n v="9"/>
    <s v="Sigma - Aldrich spol. s r. o."/>
    <s v="5 pracovních dní "/>
    <n v="5"/>
    <n v="10395"/>
    <s v="balení"/>
    <n v="51975"/>
  </r>
  <r>
    <n v="692"/>
    <s v="Lukáš"/>
    <s v="chemikálie"/>
    <s v="Chemicals"/>
    <m/>
    <m/>
    <m/>
    <s v="HIS-Select® Nickel Affinity Gel"/>
    <m/>
    <m/>
    <s v="HIS-Select® Nickel Affinity Gel"/>
    <s v="HIS-Select Nickel Affinity Gel, matrix 6% Beaded Agarose, kapacita &gt;15 mg/mL,  balení 500 ml"/>
    <s v="cena za balení"/>
    <x v="18"/>
    <n v="3"/>
    <n v="3"/>
    <n v="3"/>
    <n v="9"/>
    <s v="Sigma - Aldrich spol. s r. o."/>
    <s v="5 pracovních dní "/>
    <n v="1"/>
    <n v="144842"/>
    <s v="balení"/>
    <n v="144842"/>
  </r>
  <r>
    <n v="1088"/>
    <s v="Lukáš"/>
    <s v="chemikálie"/>
    <s v="Chemicals"/>
    <m/>
    <m/>
    <m/>
    <s v="Protease Inhibitor Cocktail"/>
    <m/>
    <m/>
    <s v="Protease Inhibitor Cocktail"/>
    <s v="Protease Inhibitor Cocktail, obsahující AEBSF v koncentraci 104 mM, Aprotinin v koncentraci 80 μM, Bestatin v koncentraci 4 mM, E-64 v koncentraci 1,4 mM, Leupeptin v koncentraci 2 mM, Pepstatin A  v koncentraci 1.5 mM v DMSO, balení 1 ml"/>
    <s v="cena za balení"/>
    <x v="18"/>
    <n v="3"/>
    <n v="4"/>
    <m/>
    <n v="7"/>
    <s v="Sigma - Aldrich spol. s r. o."/>
    <s v="5 pracovních dní "/>
    <n v="3"/>
    <n v="2709"/>
    <s v="balení"/>
    <n v="8127"/>
  </r>
  <r>
    <n v="1089"/>
    <s v="Lukáš"/>
    <s v="chemikálie"/>
    <s v="Chemicals"/>
    <m/>
    <m/>
    <m/>
    <s v="Protease Inhibitor Cocktail"/>
    <m/>
    <m/>
    <s v="Protease Inhibitor Cocktail"/>
    <s v="Protease Inhibitor Cocktail, obsahující AEBSF v koncentraci 104 mM, Aprotinin v koncentraci 80 μM, Bestatin v koncentraci 4 mM, E-64 v koncentraci 1,4 mM, Leupeptin v koncentraci 2 mM, Pepstatin A  v koncentraci 1.5 mM v DMSO, balení 5ml"/>
    <s v="cena za balení"/>
    <x v="18"/>
    <n v="3"/>
    <n v="4"/>
    <m/>
    <n v="7"/>
    <s v="Sigma - Aldrich spol. s r. o."/>
    <s v="5 pracovních dní "/>
    <n v="1"/>
    <n v="8828"/>
    <s v="balení"/>
    <n v="8828"/>
  </r>
  <r>
    <n v="290"/>
    <s v="Tichý"/>
    <s v="chemikálie"/>
    <s v="Chemicals"/>
    <m/>
    <m/>
    <m/>
    <s v="Bis(2,2,6,6-tetramethylpiperidinyl)zinc, lithium chloride, magnesium chloride complex solution, 100ml"/>
    <m/>
    <m/>
    <s v="Bis(2,2,6,6-tetramethylpiperidinyl)zinc, lithium chloride, magnesium chloride complex solution, 100ml"/>
    <s v="Bis(2,2,6,6-tetramethylpiperidinyl)zinc, lithium chloride, magnesium chloride complex solution, 100ml"/>
    <s v="cena za balení"/>
    <x v="18"/>
    <n v="6"/>
    <m/>
    <m/>
    <n v="6"/>
    <s v="Sigma Aldrich spol. s r. o."/>
    <s v="2 dny"/>
    <n v="10"/>
    <n v="3028"/>
    <s v="balení"/>
    <n v="30280"/>
  </r>
  <r>
    <n v="814"/>
    <s v="Tichý"/>
    <s v="chemikálie"/>
    <s v="Chemicals"/>
    <s v="4039-32-1"/>
    <m/>
    <m/>
    <s v="Lithium bis(trimethylsilyl)amide solution "/>
    <m/>
    <m/>
    <s v="Lithium bis(trimethylsilyl)amide solution "/>
    <s v="Lithium bis(trimethylsilyl)amide solution 1.0M v THF, 4x25ml"/>
    <s v="cena za balení"/>
    <x v="18"/>
    <n v="2"/>
    <n v="4"/>
    <m/>
    <n v="6"/>
    <s v="Sigma Aldrich spol. s r. o."/>
    <s v="2 dny"/>
    <n v="10"/>
    <n v="1535"/>
    <s v="balení"/>
    <n v="15350"/>
  </r>
  <r>
    <n v="1067"/>
    <s v="Tichý"/>
    <s v="chemikálie"/>
    <s v="Chemicals"/>
    <s v="40949-94-8 "/>
    <m/>
    <m/>
    <s v="Potassium bis(trimethylsilyl)amide solution 0.5 M in toluene"/>
    <m/>
    <m/>
    <s v="Potassium bis(trimethylsilyl)amide solution 0.5 M in toluene"/>
    <s v="Potassium bis(trimethylsilyl)amide solution 0.5 M in toluene, 4x25 ml"/>
    <s v="cena za balení"/>
    <x v="18"/>
    <n v="6"/>
    <m/>
    <m/>
    <n v="6"/>
    <s v="Sigma Aldrich spol. s r. o."/>
    <s v="2 dny"/>
    <n v="10"/>
    <n v="1713"/>
    <s v="balení"/>
    <n v="17130"/>
  </r>
  <r>
    <n v="1370"/>
    <s v="Tichý"/>
    <s v="chemikálie"/>
    <s v="Chemicals"/>
    <s v="594-19-4"/>
    <m/>
    <m/>
    <s v="tert-Butyllithium solution 1.7 M in pentane (4X25ML)"/>
    <m/>
    <m/>
    <s v="tert-Butyllithium solution 1.7 M in pentane (4X25ML)"/>
    <s v="tert-Butyllithium solution 1.7 M in pentane (4X25ML)"/>
    <s v="cena za balení"/>
    <x v="18"/>
    <m/>
    <n v="2"/>
    <n v="4"/>
    <n v="6"/>
    <s v="Sigma Aldrich spol. s r. o."/>
    <s v="2 dny"/>
    <n v="10"/>
    <n v="1532"/>
    <s v="balení"/>
    <n v="15320"/>
  </r>
  <r>
    <n v="12"/>
    <s v="Tichý"/>
    <s v="chemikálie"/>
    <s v="Chemicals"/>
    <m/>
    <m/>
    <m/>
    <s v="(Triisopropylsilyl)acetylene 25g"/>
    <m/>
    <m/>
    <s v="(Triisopropylsilyl)acetylene 25g"/>
    <s v="(Triisopropylsilyl)acetylene, min. 95 %, 25 g"/>
    <s v="cena za balení"/>
    <x v="18"/>
    <m/>
    <n v="4"/>
    <n v="2"/>
    <n v="6"/>
    <s v="Sigma Aldrich spol. s r. o."/>
    <s v="5 pracovních dní "/>
    <n v="8"/>
    <n v="8998"/>
    <s v="balení"/>
    <n v="71984"/>
  </r>
  <r>
    <n v="1425"/>
    <s v="Tichý"/>
    <s v="chemikálie"/>
    <s v="Chemicals"/>
    <s v="76-05-1"/>
    <m/>
    <m/>
    <s v="trifluoroacetic acid"/>
    <m/>
    <m/>
    <s v="trifluoroacetic acid"/>
    <s v="Trifluoroacetic acid, min. 99 %, 100 ml"/>
    <s v="cena za balení"/>
    <x v="18"/>
    <n v="2"/>
    <n v="2"/>
    <n v="2"/>
    <n v="6"/>
    <s v="Sigma Aldrich spol. s r. o."/>
    <s v="5 pracovních dní "/>
    <n v="8"/>
    <n v="4262"/>
    <s v="balení"/>
    <n v="34096"/>
  </r>
  <r>
    <n v="154"/>
    <s v="Tichý"/>
    <s v="chemikálie"/>
    <s v="Chemicals"/>
    <s v="5720-07-0"/>
    <m/>
    <m/>
    <s v="4-Methoxyphenylboronic acid"/>
    <m/>
    <m/>
    <s v="4-Methoxyphenylboronic acid"/>
    <s v="4-Methoxyphenylboronic acid, min. 95 %, 25 g"/>
    <s v="cena za balení"/>
    <x v="18"/>
    <n v="7"/>
    <m/>
    <m/>
    <n v="7"/>
    <s v="Sigma Aldrich spol. s r. o."/>
    <s v="5 pracovních dní "/>
    <n v="10"/>
    <n v="8429"/>
    <s v="balení"/>
    <n v="84290"/>
  </r>
  <r>
    <n v="154"/>
    <s v="Tichý"/>
    <s v="chemikálie"/>
    <s v="Chemicals"/>
    <s v="5720-07-0"/>
    <m/>
    <m/>
    <s v="4-Methoxyphenylboronic acid"/>
    <m/>
    <m/>
    <s v="4-Methoxyphenylboronic acid"/>
    <s v="4-Methoxyphenylboronic acid, min. 95 %, 5 g"/>
    <s v="cena za balení"/>
    <x v="18"/>
    <m/>
    <m/>
    <m/>
    <m/>
    <s v="Sigma Aldrich spol. s r. o."/>
    <s v="5 pracovních dní "/>
    <n v="5"/>
    <n v="4301"/>
    <s v="balení"/>
    <n v="21505"/>
  </r>
  <r>
    <n v="144"/>
    <s v="Tichý"/>
    <s v="chemikálie"/>
    <s v="Chemicals"/>
    <s v="5162-44-7"/>
    <m/>
    <m/>
    <s v="4-Bromo-1-butene"/>
    <m/>
    <m/>
    <s v="4-Bromo-1-butene"/>
    <s v="4-Bromo-1-butene, min. 97 %, 10 g"/>
    <s v="cena za balení"/>
    <x v="18"/>
    <n v="4"/>
    <n v="2"/>
    <m/>
    <n v="6"/>
    <s v="Sigma Aldrich spol. s r. o."/>
    <s v="5 pracovních dní "/>
    <n v="6"/>
    <n v="2500"/>
    <s v="balení"/>
    <n v="15000"/>
  </r>
  <r>
    <n v="144"/>
    <s v="Tichý"/>
    <s v="chemikálie"/>
    <s v="Chemicals"/>
    <s v="5162-44-7"/>
    <m/>
    <m/>
    <s v="4-Bromo-1-butene"/>
    <m/>
    <m/>
    <s v="4-Bromo-1-butene"/>
    <s v="4-Bromo-1-butene, min. 97 %, 50 g"/>
    <s v="cena za balení"/>
    <x v="18"/>
    <m/>
    <m/>
    <m/>
    <m/>
    <s v="Sigma Aldrich spol. s r. o."/>
    <s v="5 pracovních dní "/>
    <n v="6"/>
    <n v="9584"/>
    <s v="balení"/>
    <n v="57504"/>
  </r>
  <r>
    <n v="291"/>
    <s v="Tichý"/>
    <s v="chemikálie"/>
    <s v="Chemicals"/>
    <s v="56183-63-2"/>
    <m/>
    <m/>
    <s v="Bis(diisopropylamino)chlorophosphine "/>
    <m/>
    <m/>
    <s v="Bis(diisopropylamino)chlorophosphine "/>
    <s v="Bis(diisopropylamino)chlorophosphine, min. 95 %, 5 g"/>
    <s v="cena za balení"/>
    <x v="18"/>
    <n v="6"/>
    <m/>
    <m/>
    <n v="6"/>
    <s v="Sigma Aldrich spol. s r. o."/>
    <s v="5 pracovních dní "/>
    <n v="8"/>
    <n v="2178"/>
    <s v="balení"/>
    <n v="17424"/>
  </r>
  <r>
    <n v="1428"/>
    <s v="Tichý"/>
    <s v="chemikálie"/>
    <s v="Chemicals"/>
    <s v="358-23-6"/>
    <m/>
    <m/>
    <s v="Trifluoromethanesulfonic anhydride"/>
    <m/>
    <m/>
    <s v="Trifluoromethanesulfonic anhydride"/>
    <s v="Trifluoromethanesulfonic anhydride, min. 99 %, 5 g"/>
    <s v="cena za balení"/>
    <x v="18"/>
    <n v="4"/>
    <m/>
    <n v="2"/>
    <n v="6"/>
    <s v="Sigma Aldrich spol. s r. o."/>
    <s v="5 pracovních dní "/>
    <n v="6"/>
    <n v="1062"/>
    <s v="balení"/>
    <n v="6372"/>
  </r>
  <r>
    <n v="1428"/>
    <s v="Tichý"/>
    <s v="chemikálie"/>
    <s v="Chemicals"/>
    <s v="358-23-6"/>
    <m/>
    <m/>
    <s v="Trifluoromethanesulfonic anhydride"/>
    <m/>
    <m/>
    <s v="Trifluoromethanesulfonic anhydride"/>
    <s v="Trifluoromethanesulfonic anhydride, min. 99 %, 10 g"/>
    <s v="cena za balení"/>
    <x v="18"/>
    <m/>
    <m/>
    <m/>
    <m/>
    <s v="Sigma Aldrich spol. s r. o."/>
    <s v="5 pracovních dní "/>
    <n v="6"/>
    <n v="1548"/>
    <s v="balení"/>
    <n v="9288"/>
  </r>
  <r>
    <n v="1428"/>
    <s v="Tichý"/>
    <s v="chemikálie"/>
    <s v="Chemicals"/>
    <s v="358-23-6"/>
    <m/>
    <m/>
    <s v="Trifluoromethanesulfonic anhydride"/>
    <m/>
    <m/>
    <s v="Trifluoromethanesulfonic anhydride"/>
    <s v="Trifluoromethanesulfonic anhydride, min. 99 %, 50 g"/>
    <s v="cena za balení"/>
    <x v="18"/>
    <m/>
    <m/>
    <m/>
    <m/>
    <s v="Sigma Aldrich spol. s r. o."/>
    <s v="5 pracovních dní "/>
    <n v="6"/>
    <n v="9171"/>
    <s v="balení"/>
    <n v="55026"/>
  </r>
  <r>
    <n v="1431"/>
    <s v="Tichý"/>
    <s v="chemikálie"/>
    <s v="Chemicals"/>
    <s v="6485-79-6 "/>
    <m/>
    <m/>
    <s v="Triisopropylsilane"/>
    <m/>
    <m/>
    <s v="Triisopropylsilane"/>
    <s v="Triisopropylsilane, min. 98 %, pod septem, 10 g"/>
    <s v="cena za balení"/>
    <x v="18"/>
    <n v="2"/>
    <n v="2"/>
    <n v="2"/>
    <n v="6"/>
    <s v="Sigma Aldrich spol. s r. o."/>
    <s v="5 pracovních dní "/>
    <n v="8"/>
    <n v="976"/>
    <s v="balení"/>
    <n v="7808"/>
  </r>
  <r>
    <m/>
    <s v="Vanikova"/>
    <s v="chemikálie"/>
    <s v="Chemicals"/>
    <m/>
    <m/>
    <m/>
    <s v="Streptavidin magnetic beads"/>
    <m/>
    <m/>
    <s v="Streptavidin magnetic beads"/>
    <s v="Streptavidinove magnetické kuličky 10ml na separaci biotin-značených molekúl.  Magnetické častice dodané v suspenzi 10mg častic na ml v 50mM Hepes, 0.1% bovine serum albumin (BSA), 0.1% chloracetamide, 0.01% methyl-isothiazolone, pH 7.4, Kapacita častíc: &gt;150 pmol biotin-značený oligonucleotid resp. &gt;10 pmol biotin-značený dsDNA fragment"/>
    <s v="cena za balení"/>
    <x v="18"/>
    <m/>
    <m/>
    <m/>
    <m/>
    <s v="SigmaAldrich"/>
    <s v="týden"/>
    <n v="18"/>
    <n v="20405"/>
    <s v="balení"/>
    <n v="367290"/>
  </r>
  <r>
    <n v="645"/>
    <s v="Klíma"/>
    <s v="chemikálie"/>
    <s v="Chemicals"/>
    <s v="56-40-6"/>
    <m/>
    <m/>
    <s v="Glycin"/>
    <m/>
    <m/>
    <s v="Glycin"/>
    <s v="Glycin, min 99%, pro elektroforézu, 500g"/>
    <s v="cena za balení"/>
    <x v="18"/>
    <m/>
    <m/>
    <m/>
    <m/>
    <s v="Sigma - Aldrich spol. s r. o."/>
    <s v="2 týdny"/>
    <n v="20"/>
    <n v="2310"/>
    <s v="balení"/>
    <n v="46200"/>
  </r>
  <r>
    <n v="645"/>
    <s v="Klíma"/>
    <s v="chemikálie"/>
    <s v="Chemicals"/>
    <s v="56-40-6"/>
    <m/>
    <m/>
    <s v="Glycin"/>
    <m/>
    <m/>
    <s v="Glycin"/>
    <s v="Glycin, min 99%, pro elektroforézu, 1kg"/>
    <s v="cena za balení"/>
    <x v="18"/>
    <m/>
    <m/>
    <m/>
    <m/>
    <s v="Sigma - Aldrich spol. s r. o."/>
    <s v="2 týdny"/>
    <n v="20"/>
    <n v="3822"/>
    <s v="balení"/>
    <n v="76440"/>
  </r>
  <r>
    <n v="645"/>
    <s v="Klíma"/>
    <s v="chemikálie"/>
    <s v="Chemicals"/>
    <s v="56-40-6"/>
    <m/>
    <m/>
    <s v="Glycin"/>
    <m/>
    <m/>
    <s v="Glycin"/>
    <s v="Glycin, min 99%, HPLC čistota, 100g"/>
    <s v="cena za balení"/>
    <x v="18"/>
    <m/>
    <m/>
    <m/>
    <m/>
    <s v="Sigma - Aldrich spol. s r. o."/>
    <s v="2 týdny"/>
    <n v="20"/>
    <n v="990"/>
    <s v="balení"/>
    <n v="19800"/>
  </r>
  <r>
    <n v="645"/>
    <s v="Klíma"/>
    <s v="chemikálie"/>
    <s v="Chemicals"/>
    <s v="56-40-6"/>
    <m/>
    <m/>
    <s v="Glycin"/>
    <m/>
    <m/>
    <s v="Glycin"/>
    <s v="Glycin, min 99%, HPLC čistota, 500g"/>
    <s v="cena za balení"/>
    <x v="18"/>
    <m/>
    <m/>
    <m/>
    <m/>
    <s v="Sigma - Aldrich spol. s r. o."/>
    <s v="2 týdny"/>
    <n v="20"/>
    <n v="1691"/>
    <s v="balení"/>
    <n v="33820"/>
  </r>
  <r>
    <n v="645"/>
    <s v="Klíma"/>
    <s v="chemikálie"/>
    <s v="Chemicals"/>
    <s v="56-40-6"/>
    <m/>
    <m/>
    <s v="Glycin"/>
    <m/>
    <m/>
    <s v="Glycin"/>
    <s v="Glycin, min 99%, HPLC čistota, 1kg"/>
    <s v="cena za balení"/>
    <x v="18"/>
    <m/>
    <m/>
    <m/>
    <m/>
    <s v="Sigma - Aldrich spol. s r. o."/>
    <s v="2 týdny"/>
    <n v="20"/>
    <n v="2612"/>
    <s v="balení"/>
    <n v="52240"/>
  </r>
  <r>
    <n v="1446"/>
    <s v="Klíma"/>
    <s v="chemikálie"/>
    <s v="Chemicals"/>
    <s v="77-86-1"/>
    <m/>
    <m/>
    <s v="TRIZMA BASE"/>
    <m/>
    <m/>
    <s v="TRIZMA BASE"/>
    <s v="Trizma base, min 99,9%, testováno na buněčných kulturách, 500g"/>
    <s v="cena za balení"/>
    <x v="18"/>
    <m/>
    <m/>
    <n v="3"/>
    <n v="14"/>
    <s v="Sigma - Aldrich spol. s r. o."/>
    <s v="2 týdny"/>
    <n v="20"/>
    <n v="3052"/>
    <s v="balení"/>
    <n v="61040"/>
  </r>
  <r>
    <n v="1446"/>
    <s v="Klíma"/>
    <s v="chemikálie"/>
    <s v="Chemicals"/>
    <s v="77-86-1"/>
    <m/>
    <m/>
    <s v="TRIZMA BASE"/>
    <m/>
    <m/>
    <s v="TRIZMA BASE"/>
    <s v="Trizma base, min 99,9%, testováno na buněčných kulturách, 1kg"/>
    <s v="cena za balení"/>
    <x v="18"/>
    <m/>
    <m/>
    <m/>
    <m/>
    <s v="Sigma - Aldrich spol. s r. o."/>
    <s v="2 týdny"/>
    <n v="20"/>
    <n v="4785"/>
    <s v="balení"/>
    <n v="95700"/>
  </r>
  <r>
    <n v="1446"/>
    <s v="Klíma"/>
    <s v="chemikálie"/>
    <s v="Chemicals"/>
    <s v="77-86-1"/>
    <m/>
    <m/>
    <s v="TRIZMA BASE"/>
    <m/>
    <m/>
    <s v="TRIZMA BASE"/>
    <s v="Trizma base, min 99,9%, testováno na buněčných kulturách, 5kg"/>
    <s v="cena za balení"/>
    <x v="18"/>
    <m/>
    <m/>
    <m/>
    <m/>
    <s v="Sigma - Aldrich spol. s r. o."/>
    <s v="2 týdny"/>
    <n v="5"/>
    <n v="19250"/>
    <s v="balení"/>
    <n v="96250"/>
  </r>
  <r>
    <n v="773"/>
    <s v="Tichý"/>
    <s v="chemikálie"/>
    <s v="Chemicals"/>
    <s v="7664-93-9"/>
    <m/>
    <m/>
    <s v="Kyselina sírová p.a. 1000 ml"/>
    <m/>
    <m/>
    <s v="Sulfuric acid p.a. 1000 ml"/>
    <s v="Kyselina sírová p.a. 1000 ml"/>
    <s v="cena za balení"/>
    <x v="19"/>
    <n v="6"/>
    <n v="5"/>
    <n v="5"/>
    <n v="16"/>
    <s v="PENTA"/>
    <s v="5 pracovních dní "/>
    <n v="138"/>
    <n v="136"/>
    <s v="balení"/>
    <n v="18768"/>
  </r>
  <r>
    <n v="768"/>
    <s v="Tichý"/>
    <s v="chemikálie"/>
    <s v="Chemicals"/>
    <s v=" 7647-01-0"/>
    <m/>
    <m/>
    <s v="Kyselina chlorovodíková 35% p.a. 1000 ml"/>
    <m/>
    <m/>
    <s v="Hydrochloric acid 35% p.a. 1000 ml"/>
    <s v="Kyselina chlorovodíková 35% p.a. 1000 ml"/>
    <s v="cena za balení"/>
    <x v="19"/>
    <n v="4"/>
    <m/>
    <n v="5"/>
    <n v="9"/>
    <s v="PENTA"/>
    <s v="5 pracovních dní "/>
    <n v="138"/>
    <n v="116"/>
    <s v="balení"/>
    <n v="16008"/>
  </r>
  <r>
    <n v="769"/>
    <s v="Tichý"/>
    <s v="chemikálie"/>
    <s v="Chemicals"/>
    <s v="77-92-9"/>
    <m/>
    <m/>
    <s v="Kyselina citronová bezvodá p.a. 1000 g"/>
    <m/>
    <m/>
    <s v="Citric acid anhydrous p.a. 1000 g"/>
    <s v="Kyselina citronová bezvodá p.a. 1000 g"/>
    <s v="cena za balení"/>
    <x v="19"/>
    <n v="5"/>
    <m/>
    <n v="2"/>
    <n v="7"/>
    <s v="PENTA"/>
    <s v="5 pracovních dní "/>
    <n v="70"/>
    <n v="165"/>
    <s v="balení"/>
    <n v="11550"/>
  </r>
  <r>
    <n v="774"/>
    <s v="Tichý"/>
    <s v="chemikálie"/>
    <s v="Chemicals"/>
    <s v="76-05-1"/>
    <m/>
    <m/>
    <s v="Kyselina trifluoroctová pro syntézu - 500 ML"/>
    <m/>
    <m/>
    <s v="trifluoracetic acid for synthesis - 500 ML"/>
    <s v="Kyselina trifluoroctová pro syntézu - 500 ML"/>
    <s v="cena za balení"/>
    <x v="19"/>
    <n v="5"/>
    <n v="2"/>
    <n v="3"/>
    <n v="10"/>
    <s v="PENTA"/>
    <s v="3 dny"/>
    <n v="14"/>
    <n v="5829"/>
    <s v="balení"/>
    <n v="81606"/>
  </r>
  <r>
    <n v="1007"/>
    <s v="Tichý"/>
    <s v="chemikálie"/>
    <s v="Chemicals"/>
    <s v="7722-84-1 "/>
    <m/>
    <m/>
    <s v="Peroxid vodíku 30% p.a. 1000 ml"/>
    <m/>
    <m/>
    <s v="Hydrogen peroxide30% p.a. 1000 ml"/>
    <s v="Peroxid vodíku 30% p.a. 10l"/>
    <s v="cena za balení"/>
    <x v="19"/>
    <n v="5"/>
    <n v="4"/>
    <n v="4"/>
    <n v="13"/>
    <s v="PENTA"/>
    <s v="5 dní"/>
    <n v="9"/>
    <n v="2432"/>
    <s v="balení"/>
    <n v="21888"/>
  </r>
  <r>
    <n v="241"/>
    <s v="Tichý"/>
    <s v="chemikálie"/>
    <s v="Chemicals"/>
    <s v="1336-21-6"/>
    <m/>
    <m/>
    <s v="Amoniak - vodný roztok p.a. 1000 ml"/>
    <m/>
    <m/>
    <s v="Amoniac - aqueous solution p.a. 1000 ml"/>
    <s v="Amoniak - vodný roztok p.a. 1000 ml"/>
    <s v="cena za balení"/>
    <x v="19"/>
    <n v="4"/>
    <n v="2"/>
    <n v="5"/>
    <n v="11"/>
    <s v="PENTA"/>
    <s v="5 dní"/>
    <n v="4"/>
    <n v="125"/>
    <s v="balení"/>
    <n v="500"/>
  </r>
  <r>
    <n v="1229"/>
    <s v="Tichý"/>
    <s v="chemikálie"/>
    <s v="Chemicals"/>
    <s v="7757-82-6 "/>
    <m/>
    <m/>
    <s v="Síran sodný bezvodý p.a. 1000 g"/>
    <m/>
    <m/>
    <s v="Natrium sulfate anhydrous p.a. 1000 g"/>
    <s v="Síran sodný bezvodý p.a. 1000 g"/>
    <s v="cena za balení"/>
    <x v="19"/>
    <n v="6"/>
    <n v="8"/>
    <n v="9"/>
    <n v="23"/>
    <s v="Lachner/Penta"/>
    <s v="5 dní"/>
    <n v="400"/>
    <n v="287"/>
    <s v="balení"/>
    <n v="114800"/>
  </r>
  <r>
    <n v="772"/>
    <s v="Tichý"/>
    <s v="chemikálie"/>
    <s v="Chemicals"/>
    <s v="64-19-7"/>
    <m/>
    <m/>
    <s v="Kyselina octová 99% p.a. 1000 ml"/>
    <m/>
    <m/>
    <s v="Acetic acid 99% p.a. 1000 ml"/>
    <s v="Kyselina octová 99% p.a. 1000 ml"/>
    <s v="cena za balení"/>
    <x v="19"/>
    <n v="6"/>
    <n v="4"/>
    <n v="5"/>
    <n v="15"/>
    <s v="Lachner/Penta"/>
    <s v="5 dní"/>
    <n v="200"/>
    <n v="144"/>
    <s v="balení"/>
    <n v="28800"/>
  </r>
  <r>
    <n v="1227"/>
    <s v="Tichý"/>
    <s v="chemikálie"/>
    <s v="Chemicals"/>
    <s v="7487-88-9"/>
    <m/>
    <m/>
    <s v="Síran hořečnatý bezvodý p.a. 1000 g"/>
    <m/>
    <m/>
    <s v="magnesium sulfate anhydrous p.a. 1000 g"/>
    <s v="Síran hořečnatý bezvodý p.a. 1000 g"/>
    <s v="cena za balení"/>
    <x v="19"/>
    <n v="2"/>
    <n v="5"/>
    <n v="7"/>
    <n v="14"/>
    <s v="Lachner/Penta"/>
    <s v="5 dní"/>
    <n v="100"/>
    <n v="513"/>
    <s v="balení"/>
    <n v="51300"/>
  </r>
  <r>
    <n v="715"/>
    <s v="Lukáš"/>
    <s v="chemikálie"/>
    <s v="Chemicals"/>
    <s v="288-32-4"/>
    <m/>
    <m/>
    <s v="Imidazol"/>
    <m/>
    <m/>
    <s v="Imidazole"/>
    <s v="Imidazole, čistota (GC) ≥99 %, voda ≤0,2 %, balení 50 g"/>
    <s v="cena za balení"/>
    <x v="20"/>
    <m/>
    <n v="7"/>
    <n v="2"/>
    <n v="9"/>
    <s v="kdokoliv (P-lab)"/>
    <s v="5 pracovních dní "/>
    <n v="1"/>
    <n v="579.59"/>
    <s v="balení"/>
    <n v="579.59"/>
  </r>
  <r>
    <n v="716"/>
    <s v="Lukáš"/>
    <s v="chemikálie"/>
    <s v="Chemicals"/>
    <s v="288-32-4"/>
    <m/>
    <m/>
    <s v="Imidazol"/>
    <m/>
    <m/>
    <s v="Imidazole"/>
    <s v="Imidazole, čistota (GC) ≥99 %, voda ≤0,2 %, balení 250 g"/>
    <s v="cena za balení"/>
    <x v="20"/>
    <m/>
    <m/>
    <m/>
    <m/>
    <s v="kdokoliv (P-lab)"/>
    <s v="5 pracovních dní "/>
    <n v="1"/>
    <n v="1540.33"/>
    <s v="balení"/>
    <n v="1540.33"/>
  </r>
  <r>
    <n v="717"/>
    <s v="Lukáš"/>
    <s v="chemikálie"/>
    <s v="Chemicals"/>
    <s v="288-32-4"/>
    <m/>
    <m/>
    <s v="Imidazol"/>
    <m/>
    <m/>
    <s v="Imidazole"/>
    <s v="Imidazole, čistota (GC) ≥99 %, voda ≤0,2 %, balení 500 g"/>
    <s v="cena za balení"/>
    <x v="20"/>
    <m/>
    <m/>
    <m/>
    <m/>
    <s v="kdokoliv (P-lab)"/>
    <s v="5 pracovních dní "/>
    <n v="10"/>
    <n v="2158.64"/>
    <s v="balení"/>
    <n v="21586.399999999998"/>
  </r>
  <r>
    <n v="718"/>
    <s v="Lukáš"/>
    <s v="chemikálie"/>
    <s v="Chemicals"/>
    <s v="288-32-4"/>
    <m/>
    <m/>
    <s v="Imidazol"/>
    <m/>
    <m/>
    <s v="Imidazole"/>
    <s v="Imidazole, čistota (GC) ≥99 %, voda ≤0,2 %, balení 1000 g"/>
    <s v="cena za balení"/>
    <x v="20"/>
    <m/>
    <m/>
    <m/>
    <m/>
    <s v="kdokoliv (P-lab)"/>
    <s v="5 pracovních dní "/>
    <n v="3"/>
    <n v="3106.0699999999997"/>
    <s v="balení"/>
    <n v="9318.2099999999991"/>
  </r>
  <r>
    <n v="99"/>
    <s v="Šácha"/>
    <s v="chemikálie"/>
    <s v="Chemicals"/>
    <m/>
    <m/>
    <m/>
    <s v="2xYT Agar"/>
    <m/>
    <m/>
    <s v="2xYT Agar, 500 g"/>
    <s v="2xYT Agar, Bohaté médium pro kultivaci E.coli, optimalizované pro množení fágů M13 a jiných filamentozních ssDNA bakteriofágů, Složení (1 litr) : 16 g tryptonu; 10 g kvasničného extraktu; 5 g chloridu sodného; 15 g agaru; pH 7,0, balení 500 g"/>
    <s v="cena za balení"/>
    <x v="20"/>
    <m/>
    <n v="2"/>
    <n v="4"/>
    <n v="6"/>
    <s v="P-LAB a.s."/>
    <s v="14 dnu"/>
    <n v="34"/>
    <n v="2114"/>
    <s v="balení"/>
    <n v="71876"/>
  </r>
  <r>
    <n v="644"/>
    <s v="Lukáš"/>
    <s v="chemikálie"/>
    <s v="Chemicals"/>
    <s v="56-81-5"/>
    <m/>
    <m/>
    <s v="Glycerin bezvodý p.a. 1000 ml"/>
    <m/>
    <m/>
    <s v="Glycerin bezvodý p.a. 1000 ml"/>
    <s v="Glycerin bezvodý p.a., balení 1000 ml"/>
    <s v="cena za balení"/>
    <x v="20"/>
    <n v="5"/>
    <n v="4"/>
    <n v="6"/>
    <n v="15"/>
    <m/>
    <s v="5 pracovních dní "/>
    <n v="25"/>
    <n v="200"/>
    <s v="balení"/>
    <n v="5000"/>
  </r>
  <r>
    <n v="346"/>
    <s v="Lukáš"/>
    <s v="chemikálie"/>
    <s v="Chemicals"/>
    <s v="7647-14-5"/>
    <m/>
    <m/>
    <s v="Chlorid sodný p.a. 1000 g"/>
    <m/>
    <m/>
    <s v="Chlorid sodný p.a. 1000 g"/>
    <s v="Chlorid sodný p.a. , balení 1000 g"/>
    <s v="cena za balení"/>
    <x v="20"/>
    <n v="9"/>
    <n v="9"/>
    <n v="11"/>
    <n v="29"/>
    <s v="kdokoliv"/>
    <s v="5 pracovních dní "/>
    <n v="10"/>
    <n v="87"/>
    <s v="balení"/>
    <n v="870"/>
  </r>
  <r>
    <n v="710"/>
    <s v="Lukáš"/>
    <s v="chemikálie"/>
    <s v="Chemicals"/>
    <s v="1310-73-2"/>
    <m/>
    <m/>
    <s v="Hydroxid sodný p.a. 1000 g"/>
    <m/>
    <m/>
    <s v="Hydroxid sodný p.a. 1000 g"/>
    <s v="Hydroxid sodný p.a., balení 1000 g"/>
    <s v="cena za balení"/>
    <x v="20"/>
    <n v="7"/>
    <n v="5"/>
    <n v="5"/>
    <n v="17"/>
    <s v="kdokoliv"/>
    <s v="5 pracovních dní "/>
    <n v="1"/>
    <n v="110"/>
    <s v="balení"/>
    <n v="110"/>
  </r>
  <r>
    <n v="645"/>
    <s v="Klíma"/>
    <s v="chemikálie"/>
    <s v="Chemicals"/>
    <s v="56-40-6"/>
    <m/>
    <m/>
    <s v="Glycin"/>
    <m/>
    <m/>
    <s v="Glycine"/>
    <s v="Glycin, min 99%, p.a., 500g"/>
    <s v="cena za balení"/>
    <x v="20"/>
    <m/>
    <m/>
    <n v="5"/>
    <n v="13"/>
    <s v="P-LAB a.s."/>
    <s v="2 týdny"/>
    <n v="20"/>
    <n v="1078"/>
    <s v="balení"/>
    <n v="21560"/>
  </r>
  <r>
    <n v="645"/>
    <s v="Klíma"/>
    <s v="chemikálie"/>
    <s v="Chemicals"/>
    <s v="56-40-6"/>
    <m/>
    <m/>
    <s v="Glycin"/>
    <m/>
    <m/>
    <s v="Glycine"/>
    <s v="Glycin, min 99%, p.a., 250g"/>
    <s v="cena za balení"/>
    <x v="20"/>
    <m/>
    <m/>
    <m/>
    <m/>
    <s v="P-LAB a.s."/>
    <s v="2 týdny"/>
    <n v="20"/>
    <n v="542"/>
    <s v="balení"/>
    <n v="10840"/>
  </r>
  <r>
    <n v="645"/>
    <s v="Klíma"/>
    <s v="chemikálie"/>
    <s v="Chemicals"/>
    <s v="56-40-6"/>
    <m/>
    <m/>
    <s v="Glycin"/>
    <m/>
    <m/>
    <s v="Glycine"/>
    <s v="Glycin, min 99%, p.a., 1kg"/>
    <s v="cena za balení"/>
    <x v="20"/>
    <m/>
    <m/>
    <m/>
    <m/>
    <s v="P-LAB a.s."/>
    <s v="2 týdny"/>
    <n v="20"/>
    <n v="1419"/>
    <s v="balení"/>
    <n v="28380"/>
  </r>
  <r>
    <n v="677"/>
    <s v="Klíma"/>
    <s v="chemikálie"/>
    <s v="Chemicals"/>
    <s v="7365-45-9"/>
    <m/>
    <m/>
    <s v="HEPES"/>
    <m/>
    <m/>
    <s v="HEPES"/>
    <s v="HEPES, min 99,5%, p.a., 100g"/>
    <s v="cena za balení"/>
    <x v="20"/>
    <m/>
    <m/>
    <n v="4"/>
    <n v="15"/>
    <s v="P-LAB a.s."/>
    <s v="2 týdny"/>
    <n v="20"/>
    <n v="1084.1599999999999"/>
    <s v="balení"/>
    <n v="21683.199999999997"/>
  </r>
  <r>
    <n v="677"/>
    <s v="Klíma"/>
    <s v="chemikálie"/>
    <s v="Chemicals"/>
    <s v="7365-45-9"/>
    <m/>
    <m/>
    <s v="HEPES"/>
    <m/>
    <m/>
    <s v="HEPES"/>
    <s v="HEPES, min 99,5%, p.a., 500g"/>
    <s v="cena za balení"/>
    <x v="20"/>
    <m/>
    <m/>
    <m/>
    <m/>
    <s v="P-LAB a.s."/>
    <s v="2 týdny"/>
    <n v="20"/>
    <n v="4439.49"/>
    <s v="balení"/>
    <n v="88789.799999999988"/>
  </r>
  <r>
    <n v="677"/>
    <s v="Klíma"/>
    <s v="chemikálie"/>
    <s v="Chemicals"/>
    <s v="7365-45-9"/>
    <m/>
    <m/>
    <s v="HEPES"/>
    <m/>
    <m/>
    <s v="HEPES"/>
    <s v="HEPES, min 99,5%, p.a., 1kg"/>
    <s v="cena za balení"/>
    <x v="20"/>
    <m/>
    <m/>
    <m/>
    <m/>
    <s v="P-LAB a.s."/>
    <s v="2 týdny"/>
    <n v="20"/>
    <n v="7333.8099999999995"/>
    <s v="balení"/>
    <n v="146676.19999999998"/>
  </r>
  <r>
    <n v="1446"/>
    <s v="Klíma"/>
    <s v="chemikálie"/>
    <s v="Chemicals"/>
    <s v="77-86-1"/>
    <m/>
    <m/>
    <s v="TRIZMA BASE"/>
    <m/>
    <m/>
    <s v="TRIZMA BASE"/>
    <s v="Tris(hydroxymethyl)aminomethan, min 99,9%, 500g"/>
    <s v="cena za balení"/>
    <x v="20"/>
    <m/>
    <m/>
    <m/>
    <m/>
    <s v="P-LAB a.s."/>
    <s v="2 týdny"/>
    <n v="20"/>
    <n v="943.8"/>
    <s v="balení"/>
    <n v="18876"/>
  </r>
  <r>
    <n v="1446"/>
    <s v="Klíma"/>
    <s v="chemikálie"/>
    <s v="Chemicals"/>
    <s v="77-86-1"/>
    <m/>
    <m/>
    <s v="TRIZMA BASE"/>
    <m/>
    <m/>
    <s v="TRIZMA BASE"/>
    <s v="Tris(hydroxymethyl)aminomethan, min 99,9%, 1kg"/>
    <s v="cena za balení"/>
    <x v="20"/>
    <m/>
    <m/>
    <m/>
    <m/>
    <s v="P-LAB a.s."/>
    <s v="2 týdny"/>
    <n v="20"/>
    <n v="1491.93"/>
    <s v="balení"/>
    <n v="29838.600000000002"/>
  </r>
  <r>
    <n v="1446"/>
    <s v="Klíma"/>
    <s v="chemikálie"/>
    <s v="Chemicals"/>
    <s v="77-86-1"/>
    <m/>
    <m/>
    <s v="TRIZMA BASE"/>
    <m/>
    <m/>
    <s v="TRIZMA BASE"/>
    <s v="Tris(hydroxymethyl)aminomethan, min 99,9%, 5kg"/>
    <s v="cena za balení"/>
    <x v="20"/>
    <m/>
    <m/>
    <m/>
    <m/>
    <s v="P-LAB a.s."/>
    <s v="2 týdny"/>
    <n v="5"/>
    <n v="6667.0999999999995"/>
    <s v="balení"/>
    <n v="33335.5"/>
  </r>
  <r>
    <n v="1471"/>
    <s v="Lukáš"/>
    <s v="chemikálie"/>
    <s v="Chemicals"/>
    <s v="57-13-6"/>
    <s v="Thermo Fisher Scientific"/>
    <n v="15505035"/>
    <s v="Urea, UltraPure, 500 g"/>
    <n v="1730"/>
    <n v="2093.2999999999997"/>
    <m/>
    <s v="Urea, čistota UltraPure, balení 500 g"/>
    <s v="cena za balení"/>
    <x v="21"/>
    <m/>
    <m/>
    <m/>
    <m/>
    <s v="Life Technologies Czech Republic s.r.o."/>
    <s v="5 pracovních dní "/>
    <n v="10"/>
    <n v="1730"/>
    <m/>
    <n v="17300"/>
  </r>
  <r>
    <n v="1472"/>
    <s v="Lukáš"/>
    <s v="chemikálie"/>
    <s v="Chemicals"/>
    <s v="57-13-6"/>
    <s v="Thermo Fisher Scientific"/>
    <s v="15505027"/>
    <s v="Urea, UltraPure, 2 kg"/>
    <n v="4555"/>
    <n v="5511.55"/>
    <m/>
    <s v="Urea, čistota UltraPure, balení 2 kg"/>
    <s v="cena za balení"/>
    <x v="21"/>
    <m/>
    <m/>
    <m/>
    <m/>
    <s v="Life Technologies Czech Republic s.r.o."/>
    <s v="5 pracovních dní "/>
    <n v="1"/>
    <n v="4245"/>
    <m/>
    <n v="4245"/>
  </r>
  <r>
    <n v="353"/>
    <s v="Lukáš"/>
    <s v="chemikálie"/>
    <s v="Chemicals"/>
    <m/>
    <s v="Fisher Scientific spol. s r. o."/>
    <s v="9993.4560"/>
    <s v="ChromaTide® Alexa Fluor® 488-5-dUTP; 25uL; 1mM"/>
    <n v="14670"/>
    <n v="17750.7"/>
    <m/>
    <s v="ChromaTide® Alexa Fluor® 488-5-dUTP; 25uL; 1mM"/>
    <s v="cena za balení"/>
    <x v="21"/>
    <m/>
    <m/>
    <m/>
    <n v="6"/>
    <s v="Life Technologies Czech Republic s.r.o."/>
    <s v="5 pracovních dní "/>
    <n v="10"/>
    <n v="15820"/>
    <m/>
    <n v="158200"/>
  </r>
  <r>
    <n v="1095"/>
    <s v="Vučková, Řezáčová"/>
    <s v="chemikálie"/>
    <s v="Chemicals"/>
    <m/>
    <m/>
    <m/>
    <s v="Protein Marker VI (10 - 245) prestained"/>
    <m/>
    <m/>
    <s v="Protein Marker VI (10 - 245) prestained"/>
    <s v="Protein Marker VI (10 - 245) prestained, rozsah 10 - 245 kDa, počet pruhů: 12, koncentrace jednotlivých proteinů 0,1 - 0,4 mg/ml, musí obsahovat tři typy barviva, balení 500 µl"/>
    <s v="cena za balení"/>
    <x v="22"/>
    <n v="2"/>
    <m/>
    <n v="4"/>
    <n v="6"/>
    <s v="Alchimica s.r.o./vWR"/>
    <s v="3 dny"/>
    <n v="6"/>
    <n v="7405"/>
    <s v="balení"/>
    <n v="44430"/>
  </r>
  <r>
    <n v="1389"/>
    <s v="Lukáš"/>
    <s v="chemikálie"/>
    <s v="Chemicals"/>
    <m/>
    <m/>
    <m/>
    <s v="Thermo Casein TBS blocker"/>
    <m/>
    <m/>
    <s v="Thermo Casein TBS blocker"/>
    <s v="Thermo Casein TBS blocker, 100 ml"/>
    <s v="cena za balení"/>
    <x v="22"/>
    <n v="6"/>
    <n v="6"/>
    <n v="4"/>
    <n v="16"/>
    <s v="fisher sci /vwr"/>
    <s v="5 pracovních dní "/>
    <n v="25"/>
    <n v="1150"/>
    <s v="balení"/>
    <n v="28750"/>
  </r>
  <r>
    <n v="1494"/>
    <s v="Lukáš"/>
    <s v="chemikálie"/>
    <s v="Chemicals"/>
    <m/>
    <m/>
    <m/>
    <s v="XTT sodium salt"/>
    <m/>
    <m/>
    <s v="XTT sodium salt"/>
    <s v="XTT sodium salt, vysoká čistota, obsah vody ≤15%, balení 100 mg"/>
    <s v="cena za balení"/>
    <x v="22"/>
    <n v="9"/>
    <n v="8"/>
    <n v="5"/>
    <n v="22"/>
    <s v="VWR International s.r.o."/>
    <s v="5 pracovních dní "/>
    <n v="25"/>
    <n v="10752"/>
    <s v="balení"/>
    <n v="268800"/>
  </r>
  <r>
    <n v="1495"/>
    <s v="Lukáš"/>
    <s v="chemikálie"/>
    <s v="Chemicals"/>
    <m/>
    <m/>
    <m/>
    <s v="XTT sodium salt"/>
    <m/>
    <m/>
    <s v="XTT sodium salt"/>
    <s v="XTT sodium salt, vysoká čistota, obsah vody ≤15%, balení 500 mg"/>
    <s v="cena za balení"/>
    <x v="22"/>
    <m/>
    <m/>
    <m/>
    <m/>
    <s v="VWR International s.r.o."/>
    <s v="5 pracovních dní "/>
    <n v="30"/>
    <n v="23655"/>
    <s v="balení"/>
    <n v="709650"/>
  </r>
  <r>
    <n v="621"/>
    <s v="Lukáš"/>
    <s v="chemikálie"/>
    <s v="Chemicals"/>
    <m/>
    <m/>
    <m/>
    <s v="GelRed Nucleic Acid Gel Stain, 10,000X in water"/>
    <m/>
    <m/>
    <s v="GelRed Nucleic Acid Gel Stain, 10,000X in water"/>
    <s v="GelRed Nucleic Acid Gel Stain, 10 000 X ve vodě, 0,5 ml"/>
    <s v="cena za balení"/>
    <x v="22"/>
    <n v="9"/>
    <n v="8"/>
    <n v="11"/>
    <n v="28"/>
    <s v="vwr/lab mark"/>
    <s v="5 pracovních dní "/>
    <n v="25"/>
    <n v="3100"/>
    <s v="balení"/>
    <n v="77500"/>
  </r>
  <r>
    <n v="975"/>
    <s v="Tichý"/>
    <s v="chemikálie"/>
    <s v="Chemicals"/>
    <s v="14221-01-3 "/>
    <s v="Fluorochem Ltd."/>
    <s v="034279 25 g"/>
    <s v="Palladium (0) tetrakis(triphenylphosphine); 25 g"/>
    <n v="4620"/>
    <n v="5590.2"/>
    <m/>
    <s v="Palladium (0) tetrakis(triphenylphosphine); 25 g"/>
    <s v="cena za balení"/>
    <x v="23"/>
    <n v="4"/>
    <n v="4"/>
    <n v="2"/>
    <n v="10"/>
    <s v="Fluorochem Limited"/>
    <s v="5 dní"/>
    <n v="12"/>
    <n v="20400"/>
    <m/>
    <n v="244800"/>
  </r>
  <r>
    <n v="976"/>
    <s v="Tichý"/>
    <s v="chemikálie"/>
    <s v="Chemicals"/>
    <s v="14221-01-3 "/>
    <s v="Fluorochem Ltd."/>
    <s v="034279 5 g"/>
    <s v="Palladium (0) tetrakis(triphenylphosphine); 5 g"/>
    <n v="1020"/>
    <n v="1234.2"/>
    <m/>
    <s v="Palladium (0) tetrakis(triphenylphosphine); 5 g"/>
    <s v="cena za balení"/>
    <x v="23"/>
    <m/>
    <n v="5"/>
    <n v="4"/>
    <n v="9"/>
    <s v="Fluorochem Limited"/>
    <s v="5 dní"/>
    <n v="5"/>
    <n v="4001"/>
    <m/>
    <n v="20005"/>
  </r>
  <r>
    <n v="1419"/>
    <s v="Tichý"/>
    <s v="chemikálie"/>
    <s v="Chemicals"/>
    <s v="121-44-8"/>
    <s v="Sigma Aldrich spol. s r.o."/>
    <s v="T0886-1L"/>
    <s v="Triethylamine, min. 99 %, bezvodý (H2O max 0,5 % Karl Fisher), 1 L"/>
    <n v="3204"/>
    <n v="3876.8399999999997"/>
    <m/>
    <s v="Triethylamine, min. 99 %, bezvodý, 1000 ml"/>
    <s v="cena za balení"/>
    <x v="23"/>
    <m/>
    <n v="3"/>
    <n v="8"/>
    <n v="11"/>
    <s v="Fluorochem/Sigma Aldrich/"/>
    <s v="3 dny"/>
    <n v="13"/>
    <n v="3204"/>
    <m/>
    <n v="41652"/>
  </r>
  <r>
    <n v="1419"/>
    <s v="Tichý"/>
    <s v="chemikálie"/>
    <s v="Chemicals"/>
    <s v="121-44-8"/>
    <s v="Sigma Aldrich spol. s r.o."/>
    <s v="T0886-100ML"/>
    <s v="Triethylamine, min. 99 %, bezvodý (H2O max 0,5 % Karl Fisher), 100 ml"/>
    <n v="847"/>
    <n v="1024.8699999999999"/>
    <m/>
    <s v="Triethylamine, min. 99 %, bezvodý, 100 ml"/>
    <s v="cena za balení"/>
    <x v="23"/>
    <m/>
    <m/>
    <m/>
    <m/>
    <s v="Fluorochem/Sigma Aldrich/"/>
    <s v="3 dny"/>
    <n v="5"/>
    <n v="847"/>
    <m/>
    <n v="4235"/>
  </r>
  <r>
    <m/>
    <s v="Vanikova"/>
    <s v="chemikálie"/>
    <s v="Chemicals"/>
    <m/>
    <s v="Beckman Coulter česká republika s.r.o."/>
    <s v="A63881"/>
    <s v="Agencourt AMPure XP 60 ml"/>
    <n v="14800"/>
    <n v="17908"/>
    <m/>
    <s v="Suspenze magnetických kuliček pro rychlou purifikaci PCR produktu od zbytku nukleotidů, polymerázy, primerů a solí. Výtěžky 70-90% pro fragmenty ssDNA i dsDNA velikostí 100 bp až 10 kbp. Balení 60ml."/>
    <s v="cena za balení"/>
    <x v="24"/>
    <m/>
    <m/>
    <m/>
    <m/>
    <s v="BeckmanCoulter"/>
    <s v="15 pracovních dní"/>
    <n v="8"/>
    <n v="17908"/>
    <m/>
    <n v="143264"/>
  </r>
  <r>
    <n v="114"/>
    <s v="Štěrbová"/>
    <s v="laboratorní pomůcky"/>
    <s v="lab disposables"/>
    <m/>
    <m/>
    <m/>
    <s v="Stojánek UniRack Jr."/>
    <m/>
    <m/>
    <s v="Tubes stand UniRack Jr."/>
    <s v="Oboustranný stojánek pro zkumavky a mikrozkumavky z polypropylenu, jedna strana pro 25 zkumavek 10 až 12 mm, druhá strana pro 16 mikrozkumavek 0,2 a 0,5 ml, mix barev"/>
    <s v="cena za ks"/>
    <x v="25"/>
    <m/>
    <n v="4"/>
    <n v="3"/>
    <n v="7"/>
    <s v="P-LAB a.s."/>
    <s v="do deseti pracovních dnů"/>
    <n v="150"/>
    <n v="75"/>
    <s v="ks"/>
    <n v="11250"/>
  </r>
  <r>
    <n v="1524"/>
    <s v="Štěrbová"/>
    <s v="laboratorní pomůcky"/>
    <s v="lab disposables"/>
    <m/>
    <m/>
    <m/>
    <s v="Zkumavka s rovným okrajem"/>
    <m/>
    <m/>
    <s v="Test tube, flat rim, 11 ml"/>
    <s v="Zkumavka s rovným okrajem, objem 11ml, vnější průměr 15 mm, délka 85 mm, tloušťka stěny 0,9 mm, balení 100 ks, "/>
    <s v="cena za balení"/>
    <x v="25"/>
    <m/>
    <n v="5"/>
    <n v="2"/>
    <n v="7"/>
    <s v="P-LAB a.s."/>
    <s v="do deseti pracovních dnů"/>
    <n v="10"/>
    <n v="360.58"/>
    <s v="balení"/>
    <n v="3605.7999999999997"/>
  </r>
  <r>
    <n v="1524"/>
    <s v="Štěrbová"/>
    <s v="laboratorní pomůcky"/>
    <s v="lab disposables"/>
    <m/>
    <m/>
    <m/>
    <s v="Zkumavka s rovným okrajem"/>
    <m/>
    <m/>
    <s v="Test tube, flat rim, 23 ml"/>
    <s v="Zkumavka s rovným okrajem, objem 23ml, vnější průměr 16 mm, délka 160 mm, tloušťka stěny 0,8 mm, balení 100 ks, "/>
    <s v="cena za balení"/>
    <x v="25"/>
    <m/>
    <n v="5"/>
    <n v="2"/>
    <n v="7"/>
    <s v="P-LAB a.s."/>
    <s v="do deseti pracovních dnů"/>
    <n v="10"/>
    <n v="340.01"/>
    <s v="balení"/>
    <n v="3400.1"/>
  </r>
  <r>
    <n v="1524"/>
    <s v="Štěrbová"/>
    <s v="laboratorní pomůcky"/>
    <s v="lab disposables"/>
    <m/>
    <m/>
    <m/>
    <s v="Zkumavka s rovným okrajem"/>
    <m/>
    <m/>
    <s v="Test tube, flat rim, 10 ml"/>
    <s v="Zkumavka s rovným okrajem, objem 10 ml, vnější průměr 14 mm, délka 100 mm, tloušťka stěny 0,8 mm, balení 100ks, "/>
    <s v="cena za balení"/>
    <x v="25"/>
    <m/>
    <n v="5"/>
    <n v="2"/>
    <n v="7"/>
    <s v="P-LAB a.s."/>
    <s v="do deseti pracovních dnů"/>
    <n v="10"/>
    <n v="360.58"/>
    <s v="balení"/>
    <n v="3605.7999999999997"/>
  </r>
  <r>
    <n v="1531"/>
    <s v="Štěrbová"/>
    <s v="laboratorní pomůcky"/>
    <s v="lab disposables"/>
    <m/>
    <m/>
    <m/>
    <s v="Zkumavky PS 11x70 mm"/>
    <m/>
    <m/>
    <s v="Test tube PS 11x70 mm"/>
    <s v="Zkumavky z bezbarvého čirého polystyrenu, na jedno použití, 11 mm průměr, 70 mm délka; max RCF 1 300 x g, 1000 ks"/>
    <s v="cena za balení"/>
    <x v="25"/>
    <n v="8"/>
    <n v="3"/>
    <n v="8"/>
    <n v="19"/>
    <s v="P-LAB a.s."/>
    <s v="do deseti pracovních dnů"/>
    <n v="30"/>
    <n v="573.54"/>
    <s v="balení"/>
    <n v="17206.199999999997"/>
  </r>
  <r>
    <n v="1532"/>
    <s v="Štěrbová"/>
    <s v="laboratorní pomůcky"/>
    <s v="lab disposables"/>
    <m/>
    <m/>
    <m/>
    <s v="Zkumavky PS 12x75 mm"/>
    <m/>
    <m/>
    <s v="Test tube PS 12x75 mm"/>
    <s v="Zkumavky z bezbarvého čirého polystyrenu, na jedno použití, 12 mm průměr, 75 mm délka; max RCF 1 300 x g, 1000 ks"/>
    <s v="cena za balení"/>
    <x v="25"/>
    <n v="2"/>
    <n v="3"/>
    <n v="2"/>
    <n v="7"/>
    <s v="P-LAB a.s."/>
    <s v="do deseti pracovních dnů"/>
    <n v="15"/>
    <n v="464.64"/>
    <s v="balení"/>
    <n v="6969.5999999999995"/>
  </r>
  <r>
    <n v="1532"/>
    <s v="Štěrbová"/>
    <s v="laboratorní pomůcky"/>
    <s v="lab disposables"/>
    <m/>
    <m/>
    <m/>
    <s v="Lahvičky z čirého sodno draselného skla"/>
    <m/>
    <m/>
    <s v="glass vials 2,5 ml, PE push lid"/>
    <s v="Vialka z čirého sodno draselného skla, objem 2,5 ml, průměr 10 mm, výška 50 mm,  s vnitřním zamačkávacím PE víčkem, balení 496 ks"/>
    <s v="cena za balení"/>
    <x v="25"/>
    <m/>
    <m/>
    <m/>
    <n v="25"/>
    <s v="P-LAB a.s."/>
    <s v="do deseti pracovních dnů"/>
    <n v="200"/>
    <n v="1742"/>
    <s v="balení"/>
    <n v="348400"/>
  </r>
  <r>
    <n v="982"/>
    <s v="Štěrbová"/>
    <s v="laboratorní pomůcky"/>
    <s v="lab disposables"/>
    <m/>
    <m/>
    <m/>
    <s v="Parafilm M, role, šířka: 4 palce × 125 stop"/>
    <m/>
    <m/>
    <s v="Parafilm M, 4 inches × 125 feet"/>
    <s v="Parafilm M, role, šířka: 4 palce × 125 stop"/>
    <s v="cena za balení"/>
    <x v="26"/>
    <n v="6"/>
    <n v="7"/>
    <n v="2"/>
    <n v="15"/>
    <s v="kdokoliv"/>
    <s v="do deseti pracovních dnů"/>
    <n v="85"/>
    <n v="700"/>
    <s v="balení"/>
    <n v="59500"/>
  </r>
  <r>
    <n v="982"/>
    <s v="Štěrbová"/>
    <s v="laboratorní pomůcky"/>
    <s v="lab disposables"/>
    <m/>
    <m/>
    <m/>
    <s v="Parafilm M, role, šířka: 2 palce × 250 stop"/>
    <m/>
    <m/>
    <s v="Parafilm M, 2 inches × 250 feet"/>
    <s v="Parafilm M, role, šířka: 2 palce × 250 stop"/>
    <s v="cena za balení"/>
    <x v="26"/>
    <m/>
    <m/>
    <m/>
    <n v="10"/>
    <s v="kdokoliv"/>
    <s v="do deseti pracovních dnů"/>
    <n v="20"/>
    <n v="700"/>
    <s v="balení"/>
    <n v="14000"/>
  </r>
  <r>
    <n v="982"/>
    <s v="Štěrbová"/>
    <s v="laboratorní pomůcky"/>
    <s v="lab disposables"/>
    <m/>
    <m/>
    <m/>
    <s v="Parafilm M, role, šířka: 4 palce × 250 stop"/>
    <m/>
    <m/>
    <s v="Parafilm M, 4 inches × 250 feet"/>
    <s v="Parafilm M, role, šířka: 4 palce × 250 stop"/>
    <s v="cena za balení"/>
    <x v="26"/>
    <m/>
    <m/>
    <m/>
    <n v="10"/>
    <s v="kdokoliv"/>
    <s v="do deseti pracovních dnů"/>
    <n v="10"/>
    <n v="1400"/>
    <s v="balení"/>
    <n v="14000"/>
  </r>
  <r>
    <n v="273"/>
    <s v="Štěrbová"/>
    <s v="laboratorní pomůcky"/>
    <s v="lab disposables"/>
    <m/>
    <m/>
    <m/>
    <s v="Lahev s GL45 100ml, modré víčko a vyl. kroužek"/>
    <m/>
    <m/>
    <s v="Lahev s GL45 100ml,blue lid, flow-rim"/>
    <s v="Láhev reagenční, s GL 45, z borosilikátového skla, s modrým víčkem a vylévacím kroužkem, objem 100 ml"/>
    <s v="cena za ks"/>
    <x v="26"/>
    <m/>
    <m/>
    <m/>
    <n v="60"/>
    <s v="kdokoliv"/>
    <s v="do deseti pracovních dnů"/>
    <n v="40"/>
    <n v="50"/>
    <s v="ks"/>
    <n v="2000"/>
  </r>
  <r>
    <n v="273"/>
    <s v="Štěrbová"/>
    <s v="laboratorní pomůcky"/>
    <s v="lab disposables"/>
    <m/>
    <m/>
    <m/>
    <s v="Lahev s GL45 250ml, modré víčko a vyl. kroužek"/>
    <m/>
    <m/>
    <s v="Lahev s GL45 250ml, blue lid, flow-rim"/>
    <s v="Láhev reagenční, s GL 45, z borosilikátového skla, s modrým víčkem a vylévacím kroužkem, objem 250 ml"/>
    <s v="cena za ks"/>
    <x v="26"/>
    <m/>
    <m/>
    <m/>
    <n v="50"/>
    <s v="kdokoliv"/>
    <s v="do deseti pracovních dnů"/>
    <n v="100"/>
    <n v="50"/>
    <s v="ks"/>
    <n v="5000"/>
  </r>
  <r>
    <n v="273"/>
    <s v="Štěrbová"/>
    <s v="laboratorní pomůcky"/>
    <s v="lab disposables"/>
    <m/>
    <m/>
    <m/>
    <s v="Lahev s GL45 500ml, modré víčko a vyl. kroužek"/>
    <m/>
    <m/>
    <s v="Lahev s GL45 500ml, blue lid, flow-rim"/>
    <s v="Láhev reagenční, s GL 45, z borosilikátového skla, s modrým víčkem a vylévacím kroužkem, objem 500 ml"/>
    <s v="cena za ks"/>
    <x v="26"/>
    <m/>
    <m/>
    <m/>
    <n v="50"/>
    <s v="kdokoliv"/>
    <s v="do deseti pracovních dnů"/>
    <n v="65"/>
    <n v="63"/>
    <s v="ks"/>
    <n v="4095"/>
  </r>
  <r>
    <n v="273"/>
    <s v="Štěrbová"/>
    <s v="laboratorní pomůcky"/>
    <s v="lab disposables"/>
    <m/>
    <m/>
    <m/>
    <s v="Lahev s GL45 1000ml, modré víčko a vyl. kroužek"/>
    <m/>
    <m/>
    <s v="Lahev s GL45 1000ml, blue lid, flow-rim"/>
    <s v="Láhev reagenční, s GL 45, z borosilikátového skla, s modrým víčkem a vylévacím kroužkem, objem 1000 ml"/>
    <s v="cena za ks"/>
    <x v="26"/>
    <m/>
    <m/>
    <m/>
    <n v="65"/>
    <s v="kdokoliv"/>
    <s v="do deseti pracovních dnů"/>
    <n v="50"/>
    <n v="90"/>
    <s v="ks"/>
    <n v="4500"/>
  </r>
  <r>
    <n v="273"/>
    <s v="Štěrbová"/>
    <s v="laboratorní pomůcky"/>
    <s v="lab disposables"/>
    <m/>
    <m/>
    <m/>
    <s v="Lahev s GL45 2000ml, modré víčko a vyl. kroužek"/>
    <m/>
    <m/>
    <s v="Lahev s GL45 2000ml, blue lid, flow-rim"/>
    <s v="Láhev reagenční, s GL 45, z borosilikátového skla, s modrým víčkem a vylévacím kroužkem, objem 2000 ml"/>
    <s v="cena za ks"/>
    <x v="26"/>
    <m/>
    <m/>
    <m/>
    <n v="65"/>
    <s v="kdokoliv"/>
    <s v="do deseti pracovních dnů"/>
    <n v="20"/>
    <n v="141"/>
    <s v="ks"/>
    <n v="2820"/>
  </r>
  <r>
    <n v="397"/>
    <s v="Štěrbová"/>
    <s v="laboratorní pomůcky"/>
    <s v="lab disposables"/>
    <m/>
    <m/>
    <m/>
    <s v="Pasteurovy pipety skleněné, bez filtru"/>
    <m/>
    <m/>
    <s v="Pasteurovy pipett, glass, no filter, 230 mm"/>
    <s v="Pasteurovy pipety skleněné, bez filtru, délka 230 mm, délka kapiláry 100 mm, objem 2 ml, balení 250 ks"/>
    <s v="cena za balení"/>
    <x v="26"/>
    <m/>
    <m/>
    <m/>
    <n v="28"/>
    <s v="kdokoliv"/>
    <s v="do deseti pracovních dnů"/>
    <n v="300"/>
    <n v="300"/>
    <s v="balení"/>
    <n v="90000"/>
  </r>
  <r>
    <n v="398"/>
    <s v="Štěrbová"/>
    <s v="laboratorní pomůcky"/>
    <s v="lab disposables"/>
    <m/>
    <m/>
    <m/>
    <s v="Pasteurovy pipety skleněné, bez filtru"/>
    <m/>
    <m/>
    <s v="Pasteurovy pipett, glass, no filter, 150 mm"/>
    <s v="Pasteurovy pipety skleněné, bez filtru, délka 150 mm, délka kapiláry 40 mm, objem 2 ml, balení 250 ks"/>
    <s v="cena za balení"/>
    <x v="26"/>
    <m/>
    <m/>
    <m/>
    <n v="6"/>
    <s v="kdokoliv"/>
    <s v="do deseti pracovních dnů"/>
    <n v="300"/>
    <n v="300"/>
    <s v="balení"/>
    <n v="90000"/>
  </r>
  <r>
    <n v="288"/>
    <s v="Štěrbová"/>
    <s v="laboratorní pomůcky"/>
    <s v="lab disposables"/>
    <m/>
    <m/>
    <m/>
    <m/>
    <m/>
    <m/>
    <s v="Syringe, PP, 2 ml"/>
    <s v="Stříkačka PP, 2 ml, jednorázová sterilní, balení 100 ks"/>
    <s v="cena za balení"/>
    <x v="26"/>
    <m/>
    <m/>
    <m/>
    <n v="10"/>
    <s v="kdokoliv"/>
    <s v="do deseti pracovních dnů"/>
    <n v="100"/>
    <n v="145.19999999999999"/>
    <s v="balení"/>
    <n v="14519.999999999998"/>
  </r>
  <r>
    <n v="339"/>
    <s v="Štěrbová"/>
    <s v="laboratorní pomůcky"/>
    <s v="lab disposables"/>
    <m/>
    <m/>
    <m/>
    <m/>
    <m/>
    <m/>
    <s v="Syringe, PP, 5 ml"/>
    <s v="Stříkačka PP, 5 ml, jednorázová sterilní, balení 100 ks"/>
    <s v="cena za balení"/>
    <x v="26"/>
    <m/>
    <m/>
    <m/>
    <n v="7"/>
    <s v="kdokoliv"/>
    <s v="do deseti pracovních dnů"/>
    <n v="100"/>
    <n v="102.85"/>
    <s v="balení"/>
    <n v="10285"/>
  </r>
  <r>
    <n v="269"/>
    <s v="Štěrbová"/>
    <s v="laboratorní pomůcky"/>
    <s v="lab disposables"/>
    <m/>
    <m/>
    <m/>
    <m/>
    <m/>
    <m/>
    <s v="Syringe, PP, 10 ml"/>
    <s v="Stříkačka PP, 10 ml, jednorázová sterilní, balení 100 ks"/>
    <s v="cena za balení"/>
    <x v="26"/>
    <m/>
    <m/>
    <m/>
    <n v="8"/>
    <s v="kdokoliv"/>
    <s v="do deseti pracovních dnů"/>
    <n v="130"/>
    <n v="205.7"/>
    <s v="balení"/>
    <n v="26741"/>
  </r>
  <r>
    <n v="270"/>
    <s v="Štěrbová"/>
    <s v="laboratorní pomůcky"/>
    <s v="lab disposables"/>
    <m/>
    <m/>
    <m/>
    <m/>
    <m/>
    <m/>
    <s v="Syringe, PP, 20 ml"/>
    <s v="Stříkačka PP, 20 ml, jednorázová sterilní, balení 100 ks"/>
    <s v="cena za balení"/>
    <x v="26"/>
    <m/>
    <m/>
    <m/>
    <n v="7"/>
    <s v="kdokoliv"/>
    <s v="do deseti pracovních dnů"/>
    <n v="150"/>
    <n v="302.5"/>
    <s v="balení"/>
    <n v="45375"/>
  </r>
  <r>
    <n v="391"/>
    <s v="Štěrbová"/>
    <s v="laboratorní pomůcky"/>
    <s v="lab disposables"/>
    <m/>
    <m/>
    <m/>
    <s v="Nitrilové rukavice,L,100 ks"/>
    <m/>
    <m/>
    <s v="Nitrile gloves,L,100 pc"/>
    <s v="Nitrilové rukavice, odolné proti chemikáliím a dezinfekčním roztokům, bezprašné, neobsahují přírodní latex, nesterilní, pravolevé, velikost L, balení 100 ks"/>
    <s v="cena za balení"/>
    <x v="26"/>
    <m/>
    <m/>
    <m/>
    <n v="35"/>
    <s v="kdokoliv"/>
    <s v="do deseti pracovních dnů"/>
    <n v="900"/>
    <n v="300"/>
    <s v="balení"/>
    <n v="270000"/>
  </r>
  <r>
    <n v="391"/>
    <s v="Štěrbová"/>
    <s v="laboratorní pomůcky"/>
    <s v="lab disposables"/>
    <m/>
    <m/>
    <m/>
    <s v="Nitrilové rukavice,M,100 ks"/>
    <m/>
    <m/>
    <s v="Nitrile gloves, M,100 pc"/>
    <s v="Nitrilové rukavice, odolné proti chemikáliím a dezinfekčním roztokům, bezprašné, neobsahují přírodní latex, nesterilní, pravolevé, velikost M, balení 100 ks"/>
    <s v="cena za balení"/>
    <x v="26"/>
    <m/>
    <m/>
    <m/>
    <n v="32"/>
    <s v="kdokoliv"/>
    <s v="do deseti pracovních dnů"/>
    <n v="900"/>
    <n v="300"/>
    <s v="balení"/>
    <n v="270000"/>
  </r>
  <r>
    <n v="391"/>
    <s v="Štěrbová"/>
    <s v="laboratorní pomůcky"/>
    <s v="lab disposables"/>
    <m/>
    <m/>
    <m/>
    <s v="Nitrilové rukavice,S,100 ks"/>
    <m/>
    <m/>
    <s v="Nitrile gloves,S, 100 pc"/>
    <s v="Nitrilové rukavice, odolné proti chemikáliím a dezinfekčním roztokům, bezprašné, neobsahují přírodní latex, nesterilní, pravolevé, velikost S, balení 100 ks"/>
    <s v="cena za balení"/>
    <x v="26"/>
    <m/>
    <m/>
    <m/>
    <n v="30"/>
    <s v="kdokoliv"/>
    <s v="do deseti pracovních dnů"/>
    <n v="900"/>
    <n v="300"/>
    <s v="balení"/>
    <n v="270000"/>
  </r>
  <r>
    <n v="391"/>
    <s v="Štěrbová"/>
    <s v="laboratorní pomůcky"/>
    <s v="lab disposables"/>
    <m/>
    <m/>
    <m/>
    <s v="Vyšetřovací rukavice latexové, bez pudru. S, 100 ks"/>
    <m/>
    <m/>
    <s v="latex gloves, powder free. S, 100 ks"/>
    <s v="Vyšetřovací rukavice latexové, bez pudru - Sempercare edition, velikost S, 100 ks"/>
    <s v="cena za balení"/>
    <x v="26"/>
    <m/>
    <m/>
    <m/>
    <n v="56"/>
    <s v="kdokoliv"/>
    <s v="do deseti pracovních dnů"/>
    <n v="900"/>
    <n v="200"/>
    <s v="balení"/>
    <n v="180000"/>
  </r>
  <r>
    <n v="391"/>
    <s v="Štěrbová"/>
    <s v="laboratorní pomůcky"/>
    <s v="lab disposables"/>
    <m/>
    <m/>
    <m/>
    <s v="Vyšetřovací rukavice latexové, bez pudru. M, 100 ks"/>
    <m/>
    <m/>
    <s v="latex gloves, powder free. M, 100 ks"/>
    <s v="Vyšetřovací rukavice latexové, bez pudru - Sempercare edition, velikost M, 100 ks"/>
    <s v="cena za balení"/>
    <x v="26"/>
    <m/>
    <m/>
    <m/>
    <n v="43"/>
    <s v="kdokoliv"/>
    <s v="do deseti pracovních dnů"/>
    <n v="900"/>
    <n v="200"/>
    <s v="balení"/>
    <n v="180000"/>
  </r>
  <r>
    <n v="391"/>
    <s v="Štěrbová"/>
    <s v="laboratorní pomůcky"/>
    <s v="lab disposables"/>
    <m/>
    <m/>
    <m/>
    <s v="Vyšetřovací rukavice latexové, bez pudru. L, 100 ks"/>
    <m/>
    <m/>
    <s v="latex gloves, powder free. L, 100 ks"/>
    <s v="Vyšetřovací rukavice latexové, bez pudru - Sempercare edition, velikost L, 100 ks"/>
    <s v="cena za balení"/>
    <x v="26"/>
    <m/>
    <m/>
    <m/>
    <n v="43"/>
    <s v="kdokoliv"/>
    <s v="do deseti pracovních dnů"/>
    <n v="900"/>
    <n v="200"/>
    <s v="balení"/>
    <n v="180000"/>
  </r>
  <r>
    <n v="391"/>
    <s v="Štěrbová"/>
    <s v="laboratorní pomůcky"/>
    <s v="lab disposables"/>
    <m/>
    <m/>
    <m/>
    <s v="inj. Jehly 60 x 80"/>
    <m/>
    <m/>
    <s v="needles, luer lock,  60 x 80"/>
    <s v="Injekční jehly na jedno použití, chromniklová ocel potažená silikonem, sterilní, jednotlivě balené, plastový luer konec jehly, Vnější průměr x délka: 0,60 x 80, balení 100 ks"/>
    <s v="cena za balení"/>
    <x v="26"/>
    <m/>
    <m/>
    <m/>
    <n v="28"/>
    <s v="kdokoliv"/>
    <s v="do deseti pracovních dnů"/>
    <n v="50"/>
    <n v="90"/>
    <s v="balení"/>
    <n v="4500"/>
  </r>
  <r>
    <n v="391"/>
    <s v="Štěrbová"/>
    <s v="laboratorní pomůcky"/>
    <s v="lab disposables"/>
    <m/>
    <m/>
    <m/>
    <s v="inj. Jehly ,80x120"/>
    <m/>
    <m/>
    <s v="needles, luer lock ,80x120"/>
    <s v="Injekční jehly na jedno použití, chromniklová ocel potažená silikonem, sterilní, jednotlivě balené, plastový luer konec jehly, Vnější průměr x délka: 0,80 x 120, balení 100 ks"/>
    <s v="cena za balení"/>
    <x v="26"/>
    <m/>
    <m/>
    <m/>
    <n v="28"/>
    <s v="kdokoliv"/>
    <s v="do deseti pracovních dnů"/>
    <n v="400"/>
    <n v="90"/>
    <s v="balení"/>
    <n v="36000"/>
  </r>
  <r>
    <n v="391"/>
    <s v="Štěrbová"/>
    <s v="laboratorní pomůcky"/>
    <s v="lab disposables"/>
    <m/>
    <m/>
    <m/>
    <s v="inj jehly 120 x 40"/>
    <m/>
    <m/>
    <s v="needles, luer lock 120 x 40"/>
    <s v="Injekční jehly na jedno použití, chromniklová ocel potažená silikonem, sterilní, jednotlivě balené, plastový luer konec jehly, Vnější průměr x délka: 1,20 x 40, balení 100 ks"/>
    <s v="cena za balení"/>
    <x v="26"/>
    <m/>
    <m/>
    <m/>
    <n v="28"/>
    <s v="kdokoliv"/>
    <s v="do deseti pracovních dnů"/>
    <n v="100"/>
    <n v="90"/>
    <s v="balení"/>
    <n v="9000"/>
  </r>
  <r>
    <n v="391"/>
    <s v="Štěrbová"/>
    <s v="laboratorní pomůcky"/>
    <s v="lab disposables"/>
    <m/>
    <m/>
    <m/>
    <s v="inj jehly 45 x 25"/>
    <m/>
    <m/>
    <s v="needles, luer lock 45 x 25"/>
    <s v="Injekční jehly na jedno použití, chromniklová ocel potažená silikonem, sterilní, jednotlivě balené, plastový luer konec jehly, Vnější průměr x délka: 0,45 x 25, balení 100 ks"/>
    <s v="cena za balení"/>
    <x v="26"/>
    <m/>
    <m/>
    <m/>
    <n v="28"/>
    <s v="kdokoliv"/>
    <s v="do deseti pracovních dnů"/>
    <n v="50"/>
    <n v="90"/>
    <s v="balení"/>
    <n v="4500"/>
  </r>
  <r>
    <n v="391"/>
    <s v="Štěrbová"/>
    <s v="laboratorní pomůcky"/>
    <s v="lab disposables"/>
    <m/>
    <m/>
    <m/>
    <s v="inj jehly 80 x 50"/>
    <m/>
    <m/>
    <s v="needles, luer lock 80 x 50"/>
    <s v="Injekční jehly na jedno použití, chromniklová ocel potažená silikonem, sterilní, jednotlivě balené, plastový luer konec jehly, Vnější průměr x délka: 0,80 x 50, balení 100 ks"/>
    <s v="cena za balení"/>
    <x v="26"/>
    <m/>
    <m/>
    <m/>
    <n v="28"/>
    <s v="kdokoliv"/>
    <s v="do deseti pracovních dnů"/>
    <n v="100"/>
    <n v="90"/>
    <s v="balení"/>
    <n v="9000"/>
  </r>
  <r>
    <n v="562"/>
    <s v="Štěrbová"/>
    <s v="laboratorní pomůcky"/>
    <s v="lab disposables"/>
    <m/>
    <s v="SciTech, spol. s r.o."/>
    <s v="2515101"/>
    <s v="Filtrační disky, Filter discs, sintered glass, edge not fused, centred, surfaces untreated, max velikost pórů 100 - 160 µm, průměr 10 mm, velikost balení 10 ks"/>
    <n v="64"/>
    <n v="77.44"/>
    <m/>
    <s v="Filtrační disky, borosilikátové sklo, edges not fused, centered, surfaces untreated, max velikost pórů 100 - 160 µm, průměr 10 mm, velikost balení 10 ks"/>
    <s v="cena za balení"/>
    <x v="27"/>
    <n v="9"/>
    <n v="6"/>
    <n v="12"/>
    <n v="27"/>
    <s v="SciTech, spol. s r.o."/>
    <s v="do deseti pracovních dnů"/>
    <n v="30"/>
    <n v="64"/>
    <m/>
    <n v="1920"/>
  </r>
  <r>
    <n v="562"/>
    <s v="Štěrbová"/>
    <s v="laboratorní pomůcky"/>
    <s v="lab disposables"/>
    <m/>
    <s v="SciTech, spol. s r.o."/>
    <s v="2515201"/>
    <s v="Filtrační disky, Filter discs, sintered glass, edge not fused, centred, surfaces untreated, max velikost pórů 100 - 160 µm, průměr 20 mm, velikost balení 10 ks"/>
    <n v="64"/>
    <n v="77.44"/>
    <m/>
    <s v="Filtrační disky, borosilikátové sklo, edges not fused, centered, surfaces untreated, max velikost pórů 100 - 160 µm, průměr 20 mm, velikost balení 10 ks"/>
    <s v="cena za balení"/>
    <x v="27"/>
    <n v="9"/>
    <n v="6"/>
    <n v="12"/>
    <n v="27"/>
    <s v="SciTech, spol. s r.o."/>
    <s v="do deseti pracovních dnů"/>
    <n v="30"/>
    <n v="64"/>
    <m/>
    <n v="1920"/>
  </r>
  <r>
    <n v="562"/>
    <s v="Štěrbová"/>
    <s v="laboratorní pomůcky"/>
    <s v="lab disposables"/>
    <m/>
    <s v="SciTech, spol. s r.o."/>
    <s v="2515202"/>
    <s v="Filtrační disky, Filter discs, sintered glass, edge not fused, centred, surfaces untreated, max velikost pórů 40 - 100 µm, průměr 20 mm, velikost balení 10 ks"/>
    <n v="66"/>
    <n v="79.86"/>
    <m/>
    <s v="Filtrační disky, borosilikátové sklo, edges not fused, centered, surfaces untreated, max velikost pórů 40 - 100 µm, průměr 20 mm, velikost balení 10 ks"/>
    <s v="cena za balení"/>
    <x v="27"/>
    <n v="9"/>
    <n v="6"/>
    <n v="12"/>
    <n v="27"/>
    <s v="SciTech, spol. s r.o."/>
    <s v="do deseti pracovních dnů"/>
    <n v="30"/>
    <n v="66"/>
    <m/>
    <n v="1980"/>
  </r>
  <r>
    <n v="562"/>
    <s v="Štěrbová"/>
    <s v="laboratorní pomůcky"/>
    <s v="lab disposables"/>
    <m/>
    <s v="SciTech, spol. s r.o."/>
    <s v="2515203"/>
    <s v="Filtrační disky,Filter discs, sintered glass, edge not fused, centred, surfaces untreated, max velikost pórů 16 - 40 µm, průměr 20 mm, velikost balení 10 ks"/>
    <n v="66"/>
    <n v="79.86"/>
    <m/>
    <s v="Filtrační disky, borosilikátové sklo, edges not fused, centered, surfaces untreated, max velikost pórů 16 - 40 µm, průměr 20 mm, velikost balení 10 ks"/>
    <s v="cena za balení"/>
    <x v="27"/>
    <n v="9"/>
    <n v="6"/>
    <n v="12"/>
    <n v="27"/>
    <s v="SciTech, spol. s r.o."/>
    <s v="do deseti pracovních dnů"/>
    <n v="30"/>
    <n v="66"/>
    <m/>
    <n v="1980"/>
  </r>
  <r>
    <n v="562"/>
    <s v="Štěrbová"/>
    <s v="laboratorní pomůcky"/>
    <s v="lab disposables"/>
    <m/>
    <s v="SciTech, spol. s r.o."/>
    <s v="2515252"/>
    <s v="Filtrační disky, Filter discs, sintered glass, edge not fused, centred, surfaces untreated, max velikost pórů 40 - 100 µm, průměr 25 mm, velikost balení 10 ks"/>
    <n v="75"/>
    <n v="90.75"/>
    <m/>
    <s v="Filtrační disky, borosilikátové sklo, edges not fused, centered, surfaces untreated, max velikost pórů 40 - 100 µm, průměr 25 mm, velikost balení 10 ks"/>
    <s v="cena za balení"/>
    <x v="27"/>
    <n v="9"/>
    <n v="6"/>
    <n v="12"/>
    <n v="27"/>
    <s v="SciTech, spol. s r.o."/>
    <s v="do deseti pracovních dnů"/>
    <n v="30"/>
    <n v="75"/>
    <m/>
    <n v="2250"/>
  </r>
  <r>
    <n v="562"/>
    <s v="Štěrbová"/>
    <s v="laboratorní pomůcky"/>
    <s v="lab disposables"/>
    <m/>
    <s v="SciTech, spol. s r.o."/>
    <s v="2515300"/>
    <s v="Filtrační disky, Filter discs, sintered glass, edge not fused, centred, surfaces untreated, max velikost pórů 160 - 250 µm, průměr 30 mm, velikost balení 10 ks"/>
    <n v="75"/>
    <n v="90.75"/>
    <m/>
    <s v="Filtrační disky, borosilikátové sklo, edges not fused, centered, surfaces untreated, max velikost pórů 160 - 250 µm, průměr 30 mm, velikost balení 10 ks"/>
    <s v="cena za balení"/>
    <x v="27"/>
    <n v="9"/>
    <n v="6"/>
    <n v="12"/>
    <n v="27"/>
    <s v="SciTech, spol. s r.o."/>
    <s v="do deseti pracovních dnů"/>
    <n v="30"/>
    <n v="75"/>
    <m/>
    <n v="2250"/>
  </r>
  <r>
    <n v="562"/>
    <s v="Štěrbová"/>
    <s v="laboratorní pomůcky"/>
    <s v="lab disposables"/>
    <m/>
    <s v="SciTech, spol. s r.o."/>
    <s v="2515400"/>
    <s v="Filtrační disky, Filter discs, sintered glass, edge not fused, centred, surfaces untreated, max velikost pórů 160 - 250 µm, průměr 40mm, velikost balení 10ks"/>
    <n v="95"/>
    <n v="114.95"/>
    <m/>
    <s v="Filtrační disky, borosilikátové sklo, edges not fused, centered, surfaces untreated, max velikost pórů 160 - 250 µm, průměr 40mm, velikost balení 10ks"/>
    <s v="cena za balení"/>
    <x v="27"/>
    <n v="9"/>
    <n v="6"/>
    <n v="12"/>
    <n v="27"/>
    <s v="SciTech, spol. s r.o."/>
    <s v="do deseti pracovních dnů"/>
    <n v="30"/>
    <n v="95"/>
    <m/>
    <n v="2850"/>
  </r>
  <r>
    <n v="562"/>
    <s v="Štěrbová"/>
    <s v="laboratorní pomůcky"/>
    <s v="lab disposables"/>
    <m/>
    <s v="SciTech, spol. s r.o."/>
    <s v="2515500"/>
    <s v="Filtrační disky, Filter discs, sintered glass, edge not fused, centred, surfaces untreated, max velikost pórů 160 - 250 µm, průměr 50 mm, velikost balení 5ks"/>
    <n v="95"/>
    <n v="114.95"/>
    <m/>
    <s v="Filtrační disky, borosilikátové sklo, edges not fused, centered, surfaces untreated, max velikost pórů 160 - 250 µm, průměr 50 mm, velikost balení 5ks"/>
    <s v="cena za balení"/>
    <x v="27"/>
    <n v="9"/>
    <n v="6"/>
    <n v="12"/>
    <n v="27"/>
    <s v="SciTech, spol. s r.o."/>
    <s v="do deseti pracovních dnů"/>
    <n v="30"/>
    <n v="95"/>
    <m/>
    <n v="2850"/>
  </r>
  <r>
    <n v="562"/>
    <s v="Štěrbová"/>
    <s v="laboratorní pomůcky"/>
    <s v="lab disposables"/>
    <m/>
    <s v="SciTech, spol. s r.o."/>
    <s v="2515602"/>
    <s v="Filtrační disky, Filter discs, sintered glass, edge not fused, centred, surfaces untreated, max velikost pórů 40 - 100 µm, průměr 60 mm, velikost balení 1 ks"/>
    <n v="95"/>
    <n v="114.95"/>
    <m/>
    <s v="Filtrační disky, borosilikátové sklo, edges not fused, centered, surfaces untreated, max velikost pórů 40 - 100 µm, průměr 60 mm, velikost balení 1 ks"/>
    <s v="cena za balení"/>
    <x v="27"/>
    <n v="9"/>
    <n v="6"/>
    <n v="12"/>
    <n v="27"/>
    <s v="SciTech, spol. s r.o."/>
    <s v="do deseti pracovních dnů"/>
    <n v="30"/>
    <n v="95"/>
    <m/>
    <n v="2850"/>
  </r>
  <r>
    <n v="562"/>
    <s v="Štěrbová"/>
    <s v="laboratorní pomůcky"/>
    <s v="lab disposables"/>
    <m/>
    <s v="SciTech, spol. s r.o."/>
    <s v="2515603"/>
    <s v="Filtrační disky, borosilikátové sklo, edges not fused, centered, surfaces untreated, max velikost pórů 16 - 40 µm, průměr 60 mm, velikost balení 1 ks"/>
    <n v="98"/>
    <n v="118.58"/>
    <m/>
    <s v="Filtrační disky, borosilikátové sklo, edges not fused, centered, surfaces untreated, max velikost pórů 16 - 40 µm, průměr 60 mm, velikost balení 1 ks"/>
    <s v="cena za balení"/>
    <x v="27"/>
    <n v="9"/>
    <n v="6"/>
    <n v="12"/>
    <n v="27"/>
    <s v="SciTech, spol. s r.o."/>
    <s v="do deseti pracovních dnů"/>
    <n v="30"/>
    <n v="98"/>
    <m/>
    <n v="2940"/>
  </r>
  <r>
    <n v="562"/>
    <s v="Štěrbová"/>
    <s v="laboratorní pomůcky"/>
    <s v="lab disposables"/>
    <m/>
    <s v="SciTech, spol. s r.o."/>
    <s v="2515802"/>
    <s v="Filtrační disky, Filter discs, sintered glass, edge not fused, centred, surfaces untreated, max velikost pórů 40 - 100 µm, průměr 80 mm, velikost balení 1 ks"/>
    <n v="98"/>
    <n v="118.58"/>
    <m/>
    <s v="Filtrační disky, borosilikátové sklo, edges not fused, centered, surfaces untreated, max velikost pórů 40 - 100 µm, průměr 80 mm, velikost balení 1 ks"/>
    <s v="cena za balení"/>
    <x v="27"/>
    <n v="9"/>
    <n v="6"/>
    <n v="12"/>
    <n v="27"/>
    <s v="SciTech, spol. s r.o."/>
    <s v="do deseti pracovních dnů"/>
    <n v="30"/>
    <n v="98"/>
    <m/>
    <n v="2940"/>
  </r>
  <r>
    <n v="562"/>
    <s v="Štěrbová"/>
    <s v="laboratorní pomůcky"/>
    <s v="lab disposables"/>
    <m/>
    <s v="SciTech, spol. s r.o."/>
    <s v="2515803"/>
    <s v="Filtrační disky, Filter discs, sintered glass, edge not fused, centred, surfaces untreated, max velikost pórů 16 - 40 µm, průměr 80 mm, velikost balení 1 ks"/>
    <n v="100"/>
    <n v="121"/>
    <m/>
    <s v="Filtrační disky, borosilikátové sklo, edges not fused, centered, surfaces untreated, max velikost pórů 16 - 40 µm, průměr 80 mm, velikost balení 1 ks"/>
    <s v="cena za balení"/>
    <x v="27"/>
    <n v="9"/>
    <n v="6"/>
    <n v="12"/>
    <n v="27"/>
    <s v="SciTech, spol. s r.o."/>
    <s v="do deseti pracovních dnů"/>
    <n v="30"/>
    <n v="100"/>
    <m/>
    <n v="3000"/>
  </r>
  <r>
    <n v="562"/>
    <s v="Štěrbová"/>
    <s v="laboratorní pomůcky"/>
    <s v="lab disposables"/>
    <m/>
    <s v="SciTech, spol. s r.o."/>
    <s v="2515902"/>
    <s v="Filtrační disky, Filter discs, sintered glass, edge not fused, centred, surfaces untreated, max velikost pórů 40 - 100 µm, průměr 90 mm, velikost balení 1 ks"/>
    <n v="100"/>
    <n v="121"/>
    <m/>
    <s v="Filtrační disky, borosilikátové sklo, edges not fused, centered, surfaces untreated, max velikost pórů 40 - 100 µm, průměr 90 mm, velikost balení 1 ks"/>
    <s v="cena za balení"/>
    <x v="27"/>
    <n v="9"/>
    <n v="6"/>
    <n v="12"/>
    <n v="27"/>
    <s v="SciTech, spol. s r.o."/>
    <s v="do deseti pracovních dnů"/>
    <n v="30"/>
    <n v="100"/>
    <m/>
    <n v="3000"/>
  </r>
  <r>
    <n v="562"/>
    <s v="Štěrbová"/>
    <s v="laboratorní pomůcky"/>
    <s v="lab disposables"/>
    <m/>
    <s v="SciTech, spol. s r.o."/>
    <s v="2516002"/>
    <s v="Filtrační disky,Filter discs, sintered glass, edge not fused, centred, surfaces untreated, max velikost pórů 40 - 100 µm, průměr 100 mm, velikost balení 1 ks"/>
    <n v="100"/>
    <n v="121"/>
    <m/>
    <s v="Filtrační disky, borosilikátové sklo, edges not fused, centered, surfaces untreated, max velikost pórů 40 - 100 µm, průměr 100 mm, velikost balení 1 ks"/>
    <s v="cena za balení"/>
    <x v="27"/>
    <n v="9"/>
    <n v="6"/>
    <n v="12"/>
    <n v="27"/>
    <s v="SciTech, spol. s r.o."/>
    <s v="do deseti pracovních dnů"/>
    <n v="30"/>
    <n v="100"/>
    <m/>
    <n v="3000"/>
  </r>
  <r>
    <n v="562"/>
    <s v="Štěrbová"/>
    <s v="laboratorní pomůcky"/>
    <s v="lab disposables"/>
    <m/>
    <s v="SciTech, spol. s r.o."/>
    <s v="2515302"/>
    <s v="Filtrační disky, Filter discs, sintered glass, edge not fused, centred, surfaces untreated, max velikost pórů 40 - 100 µm, průměr 30 mm, velikost balení 10 ks"/>
    <n v="120"/>
    <n v="145.19999999999999"/>
    <m/>
    <s v="Filtrační disky, borosilikátové sklo, edges not fused, centered, surfaces untreated, max velikost pórů 40 - 100 µm, průměr 30 mm, velikost balení 10 ks"/>
    <s v="cena za balení"/>
    <x v="27"/>
    <n v="9"/>
    <n v="6"/>
    <n v="12"/>
    <n v="27"/>
    <s v="SciTech, spol. s r.o."/>
    <s v="do deseti pracovních dnů"/>
    <n v="30"/>
    <n v="120"/>
    <m/>
    <n v="3600"/>
  </r>
  <r>
    <n v="562"/>
    <s v="Štěrbová"/>
    <s v="laboratorní pomůcky"/>
    <s v="lab disposables"/>
    <m/>
    <s v="SciTech, spol. s r.o."/>
    <s v="2515402"/>
    <s v="Filtrační disky, Filter discs, sintered glass, edge not fused, centred, surfaces untreated, max velikost pórů 40 - 100 µm, průměr 40mm, velikost balení 10ks"/>
    <n v="120"/>
    <n v="145.19999999999999"/>
    <m/>
    <s v="Filtrační disky, borosilikátové sklo, edges not fused, centered, surfaces untreated, max velikost pórů 40 - 100 µm, průměr 40mm, velikost balení 10ks"/>
    <s v="cena za balení"/>
    <x v="27"/>
    <n v="9"/>
    <n v="6"/>
    <n v="12"/>
    <n v="27"/>
    <s v="SciTech, spol. s r.o."/>
    <s v="do deseti pracovních dnů"/>
    <n v="30"/>
    <n v="120"/>
    <m/>
    <n v="3600"/>
  </r>
  <r>
    <n v="562"/>
    <s v="Štěrbová"/>
    <s v="laboratorní pomůcky"/>
    <s v="lab disposables"/>
    <m/>
    <s v="SciTech, spol. s r.o."/>
    <s v="2515502"/>
    <s v="Filtrační disky, Filter discs, sintered glass, edge not fused, centred, surfaces untreated, max velikost pórů 40 - 100 µm, průměr 50 mm, velikost balení 5ks"/>
    <n v="120"/>
    <n v="145.19999999999999"/>
    <m/>
    <s v="Filtrační disky, borosilikátové sklo, edges not fused, centered, surfaces untreated, max velikost pórů 40 - 100 µm, průměr 50 mm, velikost balení 5ks"/>
    <s v="cena za balení"/>
    <x v="27"/>
    <n v="9"/>
    <n v="6"/>
    <n v="12"/>
    <n v="27"/>
    <s v="SciTech, spol. s r.o."/>
    <s v="do deseti pracovních dnů"/>
    <n v="30"/>
    <n v="120"/>
    <m/>
    <n v="3600"/>
  </r>
  <r>
    <n v="562"/>
    <s v="Štěrbová"/>
    <s v="laboratorní pomůcky"/>
    <s v="lab disposables"/>
    <m/>
    <s v="SciTech, spol. s r.o."/>
    <s v="2515303"/>
    <s v="Filtrační disky, Filter discs, sintered glass, edge not fused, centred, surfaces untreated, max velikost pórů 16 - 40 µm, průměr 30 mm, velikost balení 10 ks"/>
    <n v="130"/>
    <n v="157.29999999999998"/>
    <m/>
    <s v="Filtrační disky, borosilikátové sklo, edges not fused, centered, surfaces untreated, max velikost pórů 16 - 40 µm, průměr 30 mm, velikost balení 10 ks"/>
    <s v="cena za balení"/>
    <x v="27"/>
    <n v="9"/>
    <n v="6"/>
    <n v="12"/>
    <n v="27"/>
    <s v="SciTech, spol. s r.o."/>
    <s v="do deseti pracovních dnů"/>
    <n v="30"/>
    <n v="130"/>
    <m/>
    <n v="3900"/>
  </r>
  <r>
    <n v="562"/>
    <s v="Štěrbová"/>
    <s v="laboratorní pomůcky"/>
    <s v="lab disposables"/>
    <m/>
    <s v="SciTech, spol. s r.o."/>
    <s v="2515503"/>
    <s v="Filtrační disky, Filter discs, sintered glass, edge not fused, centred, surfaces untreated, max velikost pórů 16 - 40 µm, průměr 50 mm, velikost balení 5ks"/>
    <n v="130"/>
    <n v="157.29999999999998"/>
    <m/>
    <s v="Filtrační disky, borosilikátové sklo, edges not fused, centered, surfaces untreated, max velikost pórů 16 - 40 µm, průměr 50 mm, velikost balení 5ks"/>
    <s v="cena za balení"/>
    <x v="27"/>
    <n v="9"/>
    <n v="6"/>
    <n v="12"/>
    <n v="27"/>
    <s v="SciTech, spol. s r.o."/>
    <s v="do deseti pracovních dnů"/>
    <n v="30"/>
    <n v="130"/>
    <m/>
    <n v="3900"/>
  </r>
  <r>
    <n v="576"/>
    <s v="Štěrbová"/>
    <s v="laboratorní pomůcky"/>
    <s v="lab disposables"/>
    <m/>
    <s v="MUF-Pro s.r.o."/>
    <s v="DD141235"/>
    <s v="filtracni komplet Stericup® Filter Units, PVDF 0,22um, sterilní, 250 ml"/>
    <n v="145"/>
    <n v="175.45"/>
    <m/>
    <s v="Filtrační systém vakuový Stericup, materiál membrány PVDF, velikost pórů 0,2um, objem lahve 250 ml"/>
    <s v="cena za balení"/>
    <x v="28"/>
    <m/>
    <n v="2"/>
    <n v="4"/>
    <n v="6"/>
    <s v="MUF-Pro s.r.o./P-LAB/merci/Merck/sigma"/>
    <s v="do deseti pracovních dnů"/>
    <n v="100"/>
    <n v="174.24"/>
    <m/>
    <n v="17424"/>
  </r>
  <r>
    <n v="576"/>
    <s v="Štěrbová"/>
    <s v="laboratorní pomůcky"/>
    <s v="lab disposables"/>
    <m/>
    <s v="MUF-Pro s.r.o."/>
    <m/>
    <s v="filtracni komplet Stericup® Filter Units, PVDF 0,45um, sterilní, 250 ml"/>
    <n v="150"/>
    <n v="181.5"/>
    <m/>
    <s v="Filtrační systém vakuový Stericup, materiál membrány PVDF, velikost pórů 0,45um, objem lahve 250 ml"/>
    <s v="cena za balení"/>
    <x v="28"/>
    <m/>
    <n v="4"/>
    <n v="3"/>
    <n v="7"/>
    <s v="MUF-Pro s.r.o./P-LAB/merci/Merck/sigma"/>
    <s v="do deseti pracovních dnů"/>
    <n v="100"/>
    <n v="174.24"/>
    <m/>
    <n v="17424"/>
  </r>
  <r>
    <n v="576"/>
    <s v="Štěrbová"/>
    <s v="laboratorní pomůcky"/>
    <s v="lab disposables"/>
    <m/>
    <s v="MUF-Pro s.r.o."/>
    <s v="DD141243"/>
    <s v="filtracni komplet Stericup® Filter Units PVDF 0,22um, sterilní, 500 ml"/>
    <n v="185"/>
    <n v="223.85"/>
    <m/>
    <s v="Filtrační systém vakuový Stericup, materiál membrány PVDF, velikost pórů 0,2um, objem lahve 500 ml"/>
    <s v="cena za balení"/>
    <x v="28"/>
    <m/>
    <n v="2"/>
    <n v="4"/>
    <n v="6"/>
    <s v="MUF-Pro s.r.o./P-LAB/merci/Merck/sigma"/>
    <s v="do deseti pracovních dnů"/>
    <n v="100"/>
    <n v="223.85"/>
    <m/>
    <n v="22385"/>
  </r>
  <r>
    <n v="576"/>
    <s v="Štěrbová"/>
    <s v="laboratorní pomůcky"/>
    <s v="lab disposables"/>
    <m/>
    <s v="MUF-Pro s.r.o."/>
    <s v="DD141247"/>
    <s v="filtracni komplet Stericup® Filter Units, PVDF 0,45um, sterilní, 500 ml"/>
    <n v="183.5"/>
    <n v="222.035"/>
    <m/>
    <s v="Filtrační systém vakuový Stericup, materiál membrány PVDF, velikost pórů 0,45um, objem lahve 500 ml"/>
    <s v="cena za balení"/>
    <x v="28"/>
    <m/>
    <n v="4"/>
    <n v="3"/>
    <n v="7"/>
    <s v="MUF-Pro s.r.o./P-LAB/merci/Merck/sigma"/>
    <s v="do deseti pracovních dnů"/>
    <n v="100"/>
    <n v="223.85"/>
    <m/>
    <n v="22385"/>
  </r>
  <r>
    <m/>
    <s v="Vaníková"/>
    <s v="oligonukleotidy"/>
    <s v="oligonucleotides"/>
    <m/>
    <m/>
    <m/>
    <s v="nemodifikované oligonukleotidy"/>
    <m/>
    <m/>
    <s v="non-modified oligonucleotides"/>
    <s v="definované v samostatném souboru"/>
    <m/>
    <x v="29"/>
    <m/>
    <m/>
    <m/>
    <m/>
    <m/>
    <m/>
    <m/>
    <m/>
    <m/>
    <m/>
  </r>
  <r>
    <m/>
    <s v="Vaníková"/>
    <s v="oligonukleotidy"/>
    <s v="oligonucleotides"/>
    <m/>
    <m/>
    <m/>
    <s v="modifikované oligonukleotidy"/>
    <m/>
    <m/>
    <s v="modified oligonucleotides"/>
    <s v="definované v samostatném souboru"/>
    <m/>
    <x v="29"/>
    <m/>
    <m/>
    <m/>
    <m/>
    <m/>
    <m/>
    <m/>
    <m/>
    <m/>
    <m/>
  </r>
  <r>
    <m/>
    <s v="Vaníková"/>
    <s v="oligonukleotidy"/>
    <s v="oligonucleotides"/>
    <m/>
    <m/>
    <m/>
    <s v="knihovny aptamerů a pro in vitro selekce"/>
    <m/>
    <m/>
    <s v="aptamer libraries a in vitro selection libraries"/>
    <s v="definované v samostatném souboru"/>
    <m/>
    <x v="29"/>
    <m/>
    <m/>
    <m/>
    <m/>
    <m/>
    <m/>
    <m/>
    <m/>
    <m/>
    <m/>
  </r>
  <r>
    <n v="498"/>
    <s v="sklad"/>
    <s v="plyny"/>
    <s v="gases"/>
    <m/>
    <m/>
    <m/>
    <s v="Dusík kapalný 5.0"/>
    <m/>
    <m/>
    <s v="Nitrogen liquid 5.0"/>
    <s v="Dusík kapalný 5.0, 50L/20 Mpa"/>
    <s v="cena za balení"/>
    <x v="30"/>
    <n v="14"/>
    <n v="13"/>
    <n v="33"/>
    <n v="60"/>
    <m/>
    <s v="do 2 dnů"/>
    <n v="3"/>
    <n v="405"/>
    <s v="balení"/>
    <n v="1215"/>
  </r>
  <r>
    <n v="261"/>
    <s v="sklad"/>
    <s v="plyny"/>
    <s v="gases"/>
    <m/>
    <m/>
    <m/>
    <s v="Argon 4.6 50L/20MPa"/>
    <m/>
    <m/>
    <s v="Argon 4.6 50L/20MPa"/>
    <s v="Argon 4.6 50L/20MPa"/>
    <s v="cena za balení"/>
    <x v="30"/>
    <n v="19"/>
    <n v="10"/>
    <n v="15"/>
    <n v="44"/>
    <m/>
    <s v="do 2 dnů"/>
    <n v="129"/>
    <n v="640"/>
    <s v="balení"/>
    <n v="82560"/>
  </r>
  <r>
    <n v="968"/>
    <s v="sklad"/>
    <s v="plyny"/>
    <s v="gases"/>
    <m/>
    <m/>
    <m/>
    <s v="Oxid uhličitý 3.0 20 kg"/>
    <m/>
    <m/>
    <s v="Carbon dioxide 3.0 20 kg"/>
    <s v="Oxid uhličitý 3.0 20 kg"/>
    <s v="cena za balení"/>
    <x v="30"/>
    <n v="3"/>
    <n v="7"/>
    <n v="10"/>
    <n v="20"/>
    <m/>
    <s v="do 2 dnů"/>
    <n v="23"/>
    <n v="33"/>
    <s v="balení"/>
    <n v="759"/>
  </r>
  <r>
    <n v="262"/>
    <s v="sklad"/>
    <s v="plyny"/>
    <s v="gases"/>
    <m/>
    <m/>
    <m/>
    <s v="Argon 5.0 50L/20MPa"/>
    <m/>
    <m/>
    <s v="Argon 5.0 50L/20MPa"/>
    <s v="Argon 5.0 50L/20MPa"/>
    <s v="cena za balení"/>
    <x v="30"/>
    <m/>
    <m/>
    <n v="14"/>
    <n v="14"/>
    <m/>
    <s v="do 2 dnů"/>
    <n v="97"/>
    <n v="1149"/>
    <s v="balení"/>
    <n v="111453"/>
  </r>
  <r>
    <n v="776"/>
    <s v="sklad"/>
    <s v="plyny"/>
    <s v="gases"/>
    <m/>
    <m/>
    <m/>
    <s v="Kyslík technický 2.5 50L/20MPa"/>
    <m/>
    <m/>
    <s v="Oxygen, technical 2.5 50L/20MPa"/>
    <s v="Kyslík technický 2.5 50L/20MPa"/>
    <s v="cena za balení"/>
    <x v="30"/>
    <m/>
    <n v="5"/>
    <n v="9"/>
    <n v="14"/>
    <m/>
    <s v="do 2 dnů"/>
    <n v="67"/>
    <n v="306"/>
    <s v="balení"/>
    <n v="20502"/>
  </r>
  <r>
    <n v="672"/>
    <s v="sklad"/>
    <s v="plyny"/>
    <s v="gases"/>
    <m/>
    <m/>
    <m/>
    <s v="Helium 4.6 50L/20MPa"/>
    <m/>
    <m/>
    <s v="Helium 4.6 50L/20MPa"/>
    <s v="Helium 4.6 50L/20MPa"/>
    <s v="cena za balení"/>
    <x v="30"/>
    <n v="3"/>
    <n v="5"/>
    <n v="4"/>
    <n v="12"/>
    <m/>
    <s v="do 2 dnů"/>
    <n v="30"/>
    <n v="3170"/>
    <s v="balení"/>
    <n v="95100"/>
  </r>
  <r>
    <n v="497"/>
    <s v="sklad"/>
    <s v="plyny"/>
    <s v="gases"/>
    <m/>
    <m/>
    <m/>
    <s v="Dusík 4.6 50L/20MPa"/>
    <m/>
    <m/>
    <s v="Nitrogen 4.6 50L/20MPa"/>
    <s v="Dusík 4.6 50L/20MPa"/>
    <s v="cena za balení"/>
    <x v="30"/>
    <n v="6"/>
    <n v="2"/>
    <m/>
    <n v="8"/>
    <m/>
    <s v="do 2 dnů"/>
    <n v="3"/>
    <n v="425"/>
    <s v="balení"/>
    <n v="1275"/>
  </r>
  <r>
    <n v="775"/>
    <s v="sklad"/>
    <s v="plyny"/>
    <s v="gases"/>
    <m/>
    <m/>
    <m/>
    <s v="Kyslík pro dýchání (medicinální) 20L/20MPa"/>
    <m/>
    <m/>
    <s v="Oxygen, medicinal 20L/20MPa"/>
    <s v="Kyslík pro dýchání (medicinální) 20L/20MPa"/>
    <s v="cena za balení"/>
    <x v="30"/>
    <m/>
    <m/>
    <n v="8"/>
    <n v="8"/>
    <m/>
    <s v="do 2 dnů"/>
    <n v="1"/>
    <n v="188"/>
    <s v="balení"/>
    <n v="188"/>
  </r>
  <r>
    <n v="777"/>
    <s v="sklad"/>
    <s v="plyny"/>
    <s v="gases"/>
    <m/>
    <m/>
    <m/>
    <s v="Kyslík technický 20L/20MPa"/>
    <m/>
    <m/>
    <s v="Oxygen, technical 20L/20MPa"/>
    <s v="Kyslík technický 20L/20MPa"/>
    <s v="cena za balení"/>
    <x v="30"/>
    <n v="2"/>
    <n v="4"/>
    <m/>
    <n v="6"/>
    <m/>
    <s v="do 2 dnů"/>
    <n v="14"/>
    <n v="206"/>
    <s v="balení"/>
    <n v="2884"/>
  </r>
  <r>
    <m/>
    <s v="sklad"/>
    <s v="plyny"/>
    <s v="gases"/>
    <m/>
    <m/>
    <m/>
    <m/>
    <m/>
    <m/>
    <s v="Acetylene,"/>
    <s v="Acetylen 2.5 10L/1,8 kg"/>
    <s v="cena za balení"/>
    <x v="30"/>
    <m/>
    <m/>
    <m/>
    <m/>
    <m/>
    <s v="do 2 dnů"/>
    <n v="3"/>
    <n v="223.85"/>
    <s v="balení"/>
    <n v="671.55"/>
  </r>
  <r>
    <m/>
    <s v="sklad"/>
    <s v="plyny"/>
    <s v="gases"/>
    <m/>
    <m/>
    <m/>
    <m/>
    <m/>
    <m/>
    <s v="Acetylene,"/>
    <s v="Acetylen techn. 4 kg/20L"/>
    <s v="cena za balení"/>
    <x v="30"/>
    <m/>
    <m/>
    <m/>
    <m/>
    <m/>
    <s v="do 2 dnů"/>
    <n v="8"/>
    <n v="667.92"/>
    <s v="balení"/>
    <n v="5343.36"/>
  </r>
  <r>
    <m/>
    <s v="sklad"/>
    <s v="plyny"/>
    <s v="gases"/>
    <m/>
    <m/>
    <m/>
    <m/>
    <m/>
    <m/>
    <s v="Amoniac"/>
    <s v="Amoniak 3.8 10L/20MPa"/>
    <s v="cena za balení"/>
    <x v="30"/>
    <m/>
    <m/>
    <m/>
    <m/>
    <m/>
    <s v="do 2 dnů"/>
    <n v="5"/>
    <n v="4180.55"/>
    <s v="balení"/>
    <n v="20902.75"/>
  </r>
  <r>
    <m/>
    <s v="sklad"/>
    <s v="plyny"/>
    <s v="gases"/>
    <m/>
    <m/>
    <m/>
    <m/>
    <m/>
    <m/>
    <s v="Argone"/>
    <s v="Argon 6.0 50L/20MPa"/>
    <s v="cena za balení"/>
    <x v="30"/>
    <m/>
    <m/>
    <m/>
    <m/>
    <m/>
    <s v="do 2 dnů"/>
    <n v="4"/>
    <n v="2613.6"/>
    <s v="balení"/>
    <n v="10454.4"/>
  </r>
  <r>
    <m/>
    <s v="sklad"/>
    <s v="plyny"/>
    <s v="gases"/>
    <m/>
    <m/>
    <m/>
    <m/>
    <m/>
    <m/>
    <s v="Oxygen"/>
    <s v="kyslík 4.5 50L/20MPa"/>
    <s v="cena za balení"/>
    <x v="30"/>
    <m/>
    <m/>
    <m/>
    <m/>
    <m/>
    <s v="do 2 dnů"/>
    <n v="2"/>
    <n v="1306.8"/>
    <s v="balení"/>
    <n v="2613.6"/>
  </r>
  <r>
    <m/>
    <s v="sklad"/>
    <s v="plyny"/>
    <s v="gases"/>
    <m/>
    <m/>
    <m/>
    <m/>
    <m/>
    <m/>
    <s v="Carbone dioxide"/>
    <s v="Oxid uhličitý3.0 37,5 kg (Aligal 2)"/>
    <s v="cena za balení"/>
    <x v="30"/>
    <m/>
    <m/>
    <m/>
    <m/>
    <m/>
    <s v="do 2 dnů"/>
    <n v="19"/>
    <n v="251.68"/>
    <s v="balení"/>
    <n v="4781.92"/>
  </r>
  <r>
    <m/>
    <s v="sklad"/>
    <s v="plyny"/>
    <s v="gases"/>
    <m/>
    <m/>
    <m/>
    <m/>
    <m/>
    <m/>
    <s v="Hydrogen"/>
    <s v="Vodík 3.0 10L/20 Mpa"/>
    <s v="cena za balení"/>
    <x v="30"/>
    <m/>
    <m/>
    <m/>
    <m/>
    <m/>
    <s v="do 2 dnů"/>
    <n v="2"/>
    <n v="187.54999999999998"/>
    <s v="balení"/>
    <n v="375.09999999999997"/>
  </r>
  <r>
    <m/>
    <s v="sklad"/>
    <s v="plyny"/>
    <s v="gases"/>
    <m/>
    <m/>
    <m/>
    <m/>
    <m/>
    <m/>
    <s v="Hydrogen"/>
    <s v="Vodík 5.0 10L/20 Mpa"/>
    <s v="cena za balení"/>
    <x v="30"/>
    <m/>
    <m/>
    <m/>
    <m/>
    <m/>
    <s v="do 2 dnů"/>
    <n v="9"/>
    <n v="847"/>
    <s v="balení"/>
    <n v="7623"/>
  </r>
  <r>
    <m/>
    <s v="sklad"/>
    <s v="plyny"/>
    <s v="gases"/>
    <m/>
    <m/>
    <m/>
    <m/>
    <m/>
    <m/>
    <s v="Air"/>
    <s v="Vzduch stlačený 50L/15 Mpa"/>
    <s v="cena za balení"/>
    <x v="30"/>
    <m/>
    <m/>
    <m/>
    <m/>
    <m/>
    <s v="do 2 dnů"/>
    <n v="3"/>
    <n v="260.14999999999998"/>
    <s v="balení"/>
    <n v="780.44999999999993"/>
  </r>
  <r>
    <m/>
    <s v="sklad"/>
    <s v="plyny"/>
    <s v="gases"/>
    <m/>
    <m/>
    <m/>
    <m/>
    <m/>
    <m/>
    <s v="Argone-methane mix"/>
    <s v="Argon metanová směs P-10 50L, 20 MPa"/>
    <s v="cena za balení"/>
    <x v="30"/>
    <m/>
    <m/>
    <m/>
    <m/>
    <m/>
    <s v="do 2 dnů"/>
    <n v="3"/>
    <n v="3004.43"/>
    <s v="balení"/>
    <n v="9013.2899999999991"/>
  </r>
  <r>
    <m/>
    <s v="sklad"/>
    <s v="plyny"/>
    <s v="gases"/>
    <m/>
    <m/>
    <m/>
    <m/>
    <m/>
    <m/>
    <s v="Chlorine (gas)"/>
    <s v="Chlor 2.8 50 L/65 Kg"/>
    <s v="cena za balení"/>
    <x v="30"/>
    <m/>
    <m/>
    <m/>
    <m/>
    <m/>
    <s v="do 2 dnů"/>
    <n v="1"/>
    <n v="3666.2999999999997"/>
    <s v="balení"/>
    <n v="3666.2999999999997"/>
  </r>
  <r>
    <n v="971"/>
    <s v="sklad"/>
    <s v="plyny"/>
    <s v="gases"/>
    <m/>
    <m/>
    <m/>
    <s v="Oxid uhličitý 3.0 svazek 450 kg"/>
    <m/>
    <m/>
    <s v="Carbon dioxide 3.0  450 kg"/>
    <s v="Oxid uhličitý 3.0 svazek 450 kg"/>
    <s v="cena za balení"/>
    <x v="30"/>
    <n v="2"/>
    <n v="2"/>
    <n v="2"/>
    <n v="6"/>
    <m/>
    <s v="do 2 dnů"/>
    <n v="5"/>
    <n v="6500"/>
    <s v="balení"/>
    <n v="32500"/>
  </r>
  <r>
    <n v="674"/>
    <s v="sklad"/>
    <s v="plyny"/>
    <s v="gases"/>
    <m/>
    <m/>
    <m/>
    <s v="Helium kapalné"/>
    <m/>
    <m/>
    <s v="Helium liquid"/>
    <s v="Helium 6.0 50L/20MPa"/>
    <s v="cena za balení"/>
    <x v="31"/>
    <n v="11"/>
    <n v="14"/>
    <n v="11"/>
    <n v="36"/>
    <m/>
    <s v="do 3 dnů"/>
    <n v="8"/>
    <n v="3750"/>
    <s v="balení"/>
    <n v="30000"/>
  </r>
  <r>
    <n v="673"/>
    <s v="sklad"/>
    <s v="plyny"/>
    <s v="gases"/>
    <m/>
    <m/>
    <m/>
    <s v="Helium 5.0 50L/20MPa"/>
    <m/>
    <m/>
    <s v="Helium 5.0 50L/20MPa"/>
    <s v="Helium 5.0 50L/20MPa"/>
    <s v="cena za balení"/>
    <x v="31"/>
    <n v="3"/>
    <n v="5"/>
    <n v="8"/>
    <n v="16"/>
    <m/>
    <s v="do 2 dnů"/>
    <n v="25"/>
    <n v="2780"/>
    <s v="balení"/>
    <n v="69500"/>
  </r>
  <r>
    <n v="3"/>
    <s v="sklad"/>
    <s v="plyny"/>
    <s v="gases"/>
    <m/>
    <m/>
    <m/>
    <s v="Suchý led"/>
    <m/>
    <m/>
    <s v="Dry ice"/>
    <s v="Suchý led, blok 2,4 kg,včetně obalu a dopravy"/>
    <s v="cena za kg"/>
    <x v="32"/>
    <n v="2"/>
    <n v="4"/>
    <m/>
    <n v="146"/>
    <m/>
    <s v="do 2 dnů"/>
    <n v="61487"/>
    <n v="28"/>
    <s v="kg"/>
    <n v="1721636"/>
  </r>
  <r>
    <n v="224"/>
    <s v="Šácha"/>
    <s v="potřeby pro mikrobiologické a bakteriální experimenty"/>
    <m/>
    <s v="7281-04-1 "/>
    <s v="Lékárna Pod sv. Matějem (Medic Art spol. s r.o.)"/>
    <s v="AJAP"/>
    <s v="Ajatin PLUS 10% roztok, balení 1000 ml"/>
    <n v="169"/>
    <n v="204.48999999999998"/>
    <m/>
    <s v="Ajatin PLUS 10% roztok, balení 1000 ml"/>
    <s v="cena za balení"/>
    <x v="33"/>
    <n v="4"/>
    <n v="3"/>
    <n v="3"/>
    <n v="10"/>
    <s v="Lékárna Pod sv. Matějem"/>
    <s v="týden"/>
    <n v="338"/>
    <n v="83"/>
    <m/>
    <n v="28054"/>
  </r>
  <r>
    <n v="243"/>
    <s v="Šácha"/>
    <s v="potřeby pro mikrobiologické a bakteriální experimenty"/>
    <m/>
    <s v="69-53-4"/>
    <s v="Lékárna U sv. Antonína"/>
    <m/>
    <s v="Ampicilin, pro přípravu injekčního roztoku v ampulích, balení 10 x 1 g"/>
    <n v="245.55"/>
    <n v="297.1155"/>
    <m/>
    <s v="Ampicilin, pro přípravu injekčního roztoku v ampulích, balení 10 x 1 g"/>
    <s v="cena za balení"/>
    <x v="34"/>
    <n v="2"/>
    <n v="4"/>
    <n v="2"/>
    <n v="8"/>
    <s v="Lékárna Pod sv. Matějem"/>
    <s v="týden"/>
    <n v="75"/>
    <n v="371"/>
    <m/>
    <n v="27825"/>
  </r>
  <r>
    <n v="243"/>
    <s v="Šácha"/>
    <s v="potřeby pro mikrobiologické a bakteriální experimenty"/>
    <m/>
    <s v="69-53-4"/>
    <s v="Lékárna U sv. Antonína"/>
    <s v="201958"/>
    <s v="Ampicilin, pro přípravu injekčního roztoku v ampulích, balení 10 x 0,5 g"/>
    <n v="250.36"/>
    <n v="302.93560000000002"/>
    <m/>
    <s v="Ampicilin, pro přípravu injekčního roztoku v ampulích, balení 10 x 0,5 g"/>
    <s v="cena za balení"/>
    <x v="34"/>
    <n v="2"/>
    <n v="4"/>
    <n v="2"/>
    <n v="8"/>
    <s v="Lékárna Pod sv. Matějem"/>
    <s v="týden"/>
    <n v="75"/>
    <n v="275"/>
    <m/>
    <n v="20625"/>
  </r>
  <r>
    <m/>
    <s v="Marešová"/>
    <s v="potřeby pro PAGE elektroforézu"/>
    <m/>
    <m/>
    <s v="P-Lab a.s."/>
    <s v="R 30291"/>
    <s v="Rotiphorese® Gel 30 (37,5:1)"/>
    <n v="1012"/>
    <n v="1224.52"/>
    <m/>
    <s v="30% roztok akrylamidu/bisakrylamidu, 37,5:1, bal. 500 ml"/>
    <s v="cena za balení"/>
    <x v="35"/>
    <m/>
    <m/>
    <m/>
    <m/>
    <s v="P-lab a.s./kdokoliv"/>
    <m/>
    <n v="10"/>
    <n v="857"/>
    <m/>
    <n v="8570"/>
  </r>
  <r>
    <m/>
    <s v="Marešová"/>
    <s v="potřeby pro PAGE elektroforézu"/>
    <m/>
    <s v="79-06-1"/>
    <s v="P-Lab a.s."/>
    <s v="R78711"/>
    <s v="Akrylamid, min 98 %, extra čistý, 2x krystal., bal 500 g"/>
    <n v="1302"/>
    <n v="1575.4199999999998"/>
    <m/>
    <s v="Akrylamid pro elektroforézu, čistota (HPLC), prášek, bal. 500 g"/>
    <s v="cena za balení"/>
    <x v="35"/>
    <m/>
    <m/>
    <m/>
    <m/>
    <s v="P-lab a.s./kdokoliv"/>
    <m/>
    <n v="5"/>
    <n v="1575.4199999999998"/>
    <m/>
    <n v="7877.0999999999995"/>
  </r>
  <r>
    <m/>
    <s v="Marešová"/>
    <s v="potřeby pro PAGE elektroforézu"/>
    <m/>
    <s v="79-06-1"/>
    <s v="P-Lab a.s."/>
    <s v="R78712"/>
    <s v="Akrylamid, min 98 %, extra čistý, 2x krystal., bal 1000 g"/>
    <n v="1697"/>
    <n v="2053.37"/>
    <m/>
    <s v="Akrylamid pro elektroforézu, čistota (HPLC), prášek, bal. 1000 g"/>
    <s v="cena za balení"/>
    <x v="35"/>
    <m/>
    <m/>
    <m/>
    <m/>
    <s v="P-lab a.s./kdokoliv"/>
    <m/>
    <n v="5"/>
    <n v="2053.37"/>
    <m/>
    <n v="10266.849999999999"/>
  </r>
  <r>
    <m/>
    <s v="Marešová"/>
    <s v="potřeby pro PAGE elektroforézu"/>
    <m/>
    <s v="151-21-3"/>
    <s v="P-Lab a.s."/>
    <s v="S 19501"/>
    <s v="SDS, sodium dodecylsulfát pro elfo, biochemii a molekulární biologii, min. 99,5 %, prášek, bal. 100 g"/>
    <n v="1059"/>
    <n v="1281.3899999999999"/>
    <m/>
    <s v="SDS, sodium dodecylsulfát pro elektroforézu, prášek, bal. 100 g"/>
    <s v="cena za balení"/>
    <x v="35"/>
    <m/>
    <m/>
    <m/>
    <m/>
    <s v="P-lab a.s./kdokoliv"/>
    <m/>
    <n v="5"/>
    <n v="1281.3899999999999"/>
    <m/>
    <n v="6406.9499999999989"/>
  </r>
  <r>
    <m/>
    <s v="Marešová"/>
    <s v="potřeby pro PAGE elektroforézu"/>
    <m/>
    <s v="151-21-3"/>
    <s v="P-Lab a.s."/>
    <s v="S 19502"/>
    <s v="SDS, sodium dodecylsulfát pro elfo, biochemii a molekulární biologii, min. 99,5 %, prášek, bal. 500 g"/>
    <n v="4057"/>
    <n v="4908.97"/>
    <m/>
    <s v="SDS, sodium dodecylsulfát pro elektroforézu, prášek, bal. 500 g"/>
    <s v="cena za balení"/>
    <x v="35"/>
    <m/>
    <m/>
    <m/>
    <m/>
    <s v="P-lab a.s./kdokoliv"/>
    <m/>
    <n v="5"/>
    <n v="4908.97"/>
    <m/>
    <n v="24544.850000000002"/>
  </r>
  <r>
    <n v="132"/>
    <s v="Marešová"/>
    <s v="potřeby pro PAGE elektroforézu"/>
    <m/>
    <s v="79-06-1"/>
    <s v="P-Lab a.s."/>
    <s v="R30302"/>
    <s v="Rotiphorese® Gel 40 (19:1)"/>
    <n v="2000"/>
    <n v="2420"/>
    <m/>
    <s v="40% roztok akrylamidu/bisakrylamidu, 19:1, 1000 l"/>
    <s v="cena za balení"/>
    <x v="35"/>
    <n v="2"/>
    <n v="3"/>
    <n v="2"/>
    <n v="7"/>
    <s v="P-lab a.s./kdokoliv"/>
    <m/>
    <n v="8"/>
    <n v="2420"/>
    <m/>
    <n v="19360"/>
  </r>
  <r>
    <n v="1166"/>
    <s v="Marešová"/>
    <s v="potřeby pro PAGE elektroforézu"/>
    <m/>
    <m/>
    <s v="P-Lab a.s."/>
    <s v="R30431"/>
    <s v="Rotiphorese® Sequencing gel concentrate, 1Liter"/>
    <n v="1563"/>
    <n v="1891.23"/>
    <m/>
    <s v="Koncentrát gelu pro sekvenaci (25% akrylamid/bisakrylamid, močovina 50%, 19:1), bal. 1000 ml"/>
    <s v="cena za balení"/>
    <x v="35"/>
    <n v="5"/>
    <n v="5"/>
    <n v="2"/>
    <n v="12"/>
    <s v="P-lab a.s./kdokoliv"/>
    <m/>
    <n v="25"/>
    <n v="1891"/>
    <m/>
    <n v="47275"/>
  </r>
  <r>
    <n v="296"/>
    <s v="Marešová"/>
    <s v="potřeby pro PAGE elektroforézu"/>
    <s v="PAGE supplies"/>
    <m/>
    <m/>
    <m/>
    <s v="Blotting-Grade Blocker"/>
    <m/>
    <m/>
    <s v="Blotting-Grade Blocker"/>
    <s v="Blotting-Grade Blocker, pro western-blot aplikace, 300 g"/>
    <s v="cena za balení"/>
    <x v="36"/>
    <n v="3"/>
    <n v="2"/>
    <n v="2"/>
    <n v="7"/>
    <s v="BIO-RAD spol. s.r.o."/>
    <s v="do 14 dnů"/>
    <n v="15"/>
    <n v="2300"/>
    <s v="balení"/>
    <n v="34500"/>
  </r>
  <r>
    <n v="636"/>
    <s v="Marešová"/>
    <s v="potřeby pro PAGE elektroforézu"/>
    <s v="PAGE supplies"/>
    <m/>
    <m/>
    <m/>
    <s v="Glass Plates, 1 krabička/bal. Mini-PROTEAN® "/>
    <m/>
    <m/>
    <s v="Glass Plates, Mini-PROTEAN® , 1 mm spacer"/>
    <s v="Skleněné desky, Mini-Protean Glass Plates, 1 mm integrovaný spacer, bal. 5 ks"/>
    <s v="cena za balení"/>
    <x v="36"/>
    <n v="4"/>
    <n v="2"/>
    <m/>
    <n v="6"/>
    <s v="BIO-RAD spol. s.r.o."/>
    <s v="do 14 dnů"/>
    <n v="12"/>
    <n v="3700"/>
    <s v="balení"/>
    <n v="44400"/>
  </r>
  <r>
    <n v="637"/>
    <s v="Marešová"/>
    <s v="potřeby pro PAGE elektroforézu"/>
    <s v="PAGE supplies"/>
    <m/>
    <m/>
    <m/>
    <s v="Glass Plates, 1 krabička/bal. Mini-PROTEAN® "/>
    <m/>
    <m/>
    <s v="Glass Plates, Mini-PROTEAN® , 0,75 mm spacer"/>
    <s v="Skleněné desky, Mini-Protean Glass Plates, 0,75 mm integrovaný spacer, bal. 5 ks"/>
    <s v="cena za balení"/>
    <x v="36"/>
    <n v="4"/>
    <n v="2"/>
    <m/>
    <n v="6"/>
    <s v="BIO-RAD spol. s.r.o."/>
    <s v="do 14 dnů"/>
    <n v="15"/>
    <n v="3700"/>
    <s v="balení"/>
    <n v="55500"/>
  </r>
  <r>
    <m/>
    <s v="Marešová"/>
    <s v="potřeby pro PAGE elektroforézu"/>
    <s v="PAGE supplies"/>
    <m/>
    <m/>
    <m/>
    <m/>
    <m/>
    <m/>
    <s v="Precision Plus Protein-Unstained standards, marker"/>
    <s v="Proteinový marker, Precision Plus Protein-Unstained standards, bal. 500 ul"/>
    <s v="cena za balení"/>
    <x v="36"/>
    <m/>
    <m/>
    <m/>
    <m/>
    <s v="BIO-RAD spol. s.r.o."/>
    <s v="do 14 dnů"/>
    <n v="10"/>
    <n v="4500"/>
    <s v="balení"/>
    <n v="45000"/>
  </r>
  <r>
    <m/>
    <s v="Marešová"/>
    <s v="potřeby pro PAGE elektroforézu"/>
    <s v="PAGE supplies"/>
    <m/>
    <m/>
    <m/>
    <m/>
    <m/>
    <m/>
    <s v="Precision Plus Protein-Dual color standards, marker"/>
    <s v="Proteinový marker, Precision Plus Protein-Dual Color standards, bal. 500 ul"/>
    <s v="cena za balení"/>
    <x v="36"/>
    <m/>
    <m/>
    <m/>
    <m/>
    <s v="BIO-RAD spol. s.r.o."/>
    <s v="do 14 dnů"/>
    <n v="15"/>
    <n v="5238"/>
    <s v="balení"/>
    <n v="78570"/>
  </r>
  <r>
    <m/>
    <s v="Marešová"/>
    <s v="potřeby pro PAGE elektroforézu"/>
    <s v="PAGE supplies"/>
    <m/>
    <m/>
    <m/>
    <m/>
    <m/>
    <m/>
    <s v="PVDF membrane"/>
    <s v="PVDF membrána, 26.5 cm x 330 cm, bal. 1 role"/>
    <s v="cena za balení"/>
    <x v="36"/>
    <m/>
    <m/>
    <m/>
    <m/>
    <s v="BIO-RAD spol. s.r.o."/>
    <s v="do 14 dnů"/>
    <n v="5"/>
    <n v="12312"/>
    <s v="balení"/>
    <n v="61560"/>
  </r>
  <r>
    <m/>
    <s v="Marešová"/>
    <s v="potřeby pro PAGE elektroforézu"/>
    <s v="PAGE supplies"/>
    <m/>
    <m/>
    <m/>
    <m/>
    <m/>
    <m/>
    <s v="Blotting papers (Protean II XL)"/>
    <s v="Filtrační papíry na blotování, 18.5 cm x 19 cm, vhodné pro Protean II XL gely, bal. 30 ks"/>
    <s v="cena za balení"/>
    <x v="36"/>
    <m/>
    <m/>
    <m/>
    <m/>
    <s v="BIO-RAD spol. s.r.o."/>
    <s v="do 14 dnů"/>
    <n v="8"/>
    <n v="3000"/>
    <s v="balení"/>
    <n v="24000"/>
  </r>
  <r>
    <m/>
    <s v="Marešová"/>
    <s v="potřeby pro PAGE elektroforézu"/>
    <s v="PAGE supplies"/>
    <m/>
    <m/>
    <m/>
    <m/>
    <m/>
    <m/>
    <s v="Blotting papers(mini trans blot)"/>
    <s v="Filtrační papíry na blotování, 7.5 cm x 10 cm, vhodné pro Mini Trans-Blot kazetu, bal. 50 ks"/>
    <s v="cena za balení"/>
    <x v="36"/>
    <m/>
    <m/>
    <m/>
    <m/>
    <s v="BIO-RAD spol. s.r.o."/>
    <s v="do 14 dnů"/>
    <n v="8"/>
    <n v="2640"/>
    <s v="balení"/>
    <n v="21120"/>
  </r>
  <r>
    <m/>
    <s v="Marešová"/>
    <s v="potřeby pro PAGE elektroforézu"/>
    <s v="PAGE supplies"/>
    <m/>
    <m/>
    <m/>
    <s v="Blotting-Grade Blocker"/>
    <m/>
    <m/>
    <s v="Blotting-Grade Blocker"/>
    <s v="Blotting-Grade Blocker, odtučněné suché mléko pro western-blot aplikace, 300 g"/>
    <s v="cena za balení"/>
    <x v="36"/>
    <m/>
    <m/>
    <m/>
    <n v="7"/>
    <s v="BIO-RAD spol. s.r.o."/>
    <s v="do 14 dnů"/>
    <n v="15"/>
    <n v="1900"/>
    <s v="balení"/>
    <n v="28500"/>
  </r>
  <r>
    <n v="133"/>
    <s v="Marešová"/>
    <s v="potřeby pro PAGE elektroforézu"/>
    <s v="PAGE supplies"/>
    <m/>
    <m/>
    <m/>
    <s v="4–12% Criterion™ XT Bis-Tris Protein Gel, 26 well, 15 µl"/>
    <m/>
    <m/>
    <s v="4–12% Criterion™ XT Bis-Tris Protein Gel, 26 well, 15 µl"/>
    <s v="4-12% Criterion XT Bis-Tris polyakrylamidový gel,  13.3cm × 8.7 cm, 26 jamek, 15 ul, bal. 10 ks"/>
    <s v="cena za balení"/>
    <x v="36"/>
    <m/>
    <m/>
    <n v="6"/>
    <n v="6"/>
    <s v="BIO-RAD spol. s.r.o."/>
    <s v="do 14 dnů"/>
    <n v="250"/>
    <n v="586"/>
    <s v="balení"/>
    <n v="146500"/>
  </r>
  <r>
    <n v="136"/>
    <s v="Marešová"/>
    <s v="potřeby pro PAGE elektroforézu"/>
    <s v="PAGE supplies"/>
    <m/>
    <m/>
    <m/>
    <s v="4–15% Mini-PROTEAN® TGX™ Precast Protein Gels, 12-well, 20 µl"/>
    <m/>
    <m/>
    <s v="4–15% Mini-PROTEAN® TGX™ Precast Protein Gels, 12-well, 20 µl"/>
    <s v="4–15% Mini-Protean TGX polyakrylamidový gel, 8.6cm x 6.7cm, 12 jamek, 20 ul vzorku, bal. 10 ks"/>
    <s v="cena za balení"/>
    <x v="36"/>
    <m/>
    <n v="5"/>
    <n v="4"/>
    <n v="9"/>
    <s v="BIO-RAD spol. s.r.o."/>
    <s v="do 14 dnů"/>
    <n v="250"/>
    <n v="450"/>
    <s v="balení"/>
    <n v="112500"/>
  </r>
  <r>
    <n v="137"/>
    <s v="Marešová"/>
    <s v="potřeby pro PAGE elektroforézu"/>
    <s v="PAGE supplies"/>
    <m/>
    <m/>
    <m/>
    <s v="4–20% Mini-PROTEAN® TGX™ Gel, 10 well, 50 µl"/>
    <m/>
    <m/>
    <s v="4–20% Mini-PROTEAN® TGX™ Gel, 10 well, 50 µl"/>
    <s v="4–20% Mini-Protean TGX polyakrylamidový gel, 8.6cm x 6.7cm, 10 jamek, 50 ul, bal. 10 ks"/>
    <s v="cena za balení"/>
    <x v="36"/>
    <n v="2"/>
    <n v="5"/>
    <n v="2"/>
    <n v="9"/>
    <s v="BIO-RAD spol. s.r.o."/>
    <s v="do 14 dnů"/>
    <n v="30"/>
    <n v="450"/>
    <s v="balení"/>
    <n v="13500"/>
  </r>
  <r>
    <n v="138"/>
    <s v="Marešová"/>
    <s v="potřeby pro PAGE elektroforézu"/>
    <s v="PAGE supplies"/>
    <m/>
    <m/>
    <m/>
    <s v="4–20% Mini-PROTEAN® TGX™ Gel, 15 well, 15 µl"/>
    <m/>
    <m/>
    <s v="4–20% Mini-PROTEAN® TGX™ Gel, 15 well, 15 µl"/>
    <s v="4–20% Mini-Protean TGX polyakrylamidový gel, 8.6cm x 6.7cm, 15 jamek, 15 ul, bal. 10 ks"/>
    <s v="cena za balení"/>
    <x v="36"/>
    <n v="9"/>
    <n v="7"/>
    <n v="8"/>
    <n v="24"/>
    <s v="BIO-RAD spol. s.r.o."/>
    <s v="do 14 dnů"/>
    <n v="50"/>
    <n v="45"/>
    <s v="balení"/>
    <n v="2250"/>
  </r>
  <r>
    <n v="892"/>
    <s v="Marešová"/>
    <s v="potřeby pro PAGE elektroforézu"/>
    <s v="PAGE supplies"/>
    <m/>
    <m/>
    <m/>
    <s v="Mini-PROTEAN® Short Plates"/>
    <m/>
    <m/>
    <s v="Mini-PROTEAN® Short Plates"/>
    <s v="Skla na elektroforézu, Mini-Protean Short Glass, bal. 5 ks"/>
    <s v="cena za balení"/>
    <x v="36"/>
    <n v="2"/>
    <n v="4"/>
    <n v="3"/>
    <n v="9"/>
    <s v="BIO-RAD spol. s.r.o."/>
    <s v="do 14 dnů"/>
    <n v="20"/>
    <n v="960"/>
    <s v="balení"/>
    <n v="19200"/>
  </r>
  <r>
    <n v="1074"/>
    <s v="Vučková"/>
    <s v="potřeby pro PAGE elektroforézu"/>
    <s v="PAGE supplies"/>
    <m/>
    <m/>
    <m/>
    <s v="Precision Plus Protein All Blue Standards"/>
    <m/>
    <m/>
    <s v="Precision Plus Protein All Blue Standards"/>
    <s v="Precision Plus Protein All Blue Standards, mix 10 rekombinantních proteinů s modrým barvivem, v rozsahu 10  - 250 kDa, obsahuje 3 referenční pruhy 25, 50 a 75 kDa, množství 500 µl"/>
    <s v="cena za balení"/>
    <x v="36"/>
    <n v="3"/>
    <n v="4"/>
    <n v="1"/>
    <n v="8"/>
    <s v="BIO-RAD spol. s.r.o."/>
    <s v="do 14 dnů"/>
    <n v="8"/>
    <n v="5155"/>
    <s v="balení"/>
    <n v="41240"/>
  </r>
  <r>
    <n v="251"/>
    <s v="Kožíšek"/>
    <s v="protilátky"/>
    <s v="antibodies"/>
    <m/>
    <m/>
    <m/>
    <s v="Anti-DYKDDDDK tag"/>
    <m/>
    <m/>
    <s v="Anti-DYKDDDDK tag"/>
    <s v="Anti-DYKDDDDK tag, polyklonální králičí protilátka rozpoznávající peptid DYKDDDDK, použitelné pro Western blot v ředění minimáílně 1:1000, pro imunoprecipitaci v ředění minimálně 1:50, pro průtokovou cytometrii v ředění minimálně 1:200, purifikovaná pomocí afinitní chromatografie (pomocí kolony s proteiny A a FLAG peptidem), balení 20 µl"/>
    <s v="cena za balení"/>
    <x v="37"/>
    <m/>
    <n v="2"/>
    <n v="4"/>
    <n v="6"/>
    <s v="kdokoliv"/>
    <s v="do 14 dnů"/>
    <n v="5"/>
    <n v="2600"/>
    <s v="balení"/>
    <n v="13000"/>
  </r>
  <r>
    <n v="251"/>
    <s v="Kožíšek"/>
    <s v="protilátky"/>
    <s v="antibodies"/>
    <m/>
    <m/>
    <m/>
    <s v="Anti-DYKDDDDK tag"/>
    <m/>
    <m/>
    <s v="Anti-DYKDDDDK tag"/>
    <s v="Anti-DYKDDDDK tag, polyklonální králičí protilátka rozpoznávající peptid DYKDDDDK, použitelné pro Western blot v ředění minimáílně 1:1000, pro imunoprecipitaci v ředění minimálně 1:50, pro průtokovou cytometrii v ředění minimálně 1:200, purifikovaná pomocí afinitní chromatografie (pomocí kolony s proteiny A a FLAG peptidem), balení 100 µl"/>
    <s v="cena za balení"/>
    <x v="37"/>
    <m/>
    <m/>
    <m/>
    <m/>
    <s v="kdokoliv"/>
    <s v="do 14 dnů"/>
    <n v="5"/>
    <n v="10503"/>
    <s v="balení"/>
    <n v="52515"/>
  </r>
  <r>
    <n v="1034"/>
    <s v="Kožíšek"/>
    <s v="protilátky"/>
    <s v="antibodies"/>
    <m/>
    <m/>
    <m/>
    <s v="Pierce™ Anti-HA Beads 1ml"/>
    <m/>
    <m/>
    <s v="Pierce™ Anti-HA Beads 1ml"/>
    <s v="Anti-HA magnetické kuličky, magnetické kuličky k imunoprecipitaci rekombinantních proteinů obsahujících HA-tag (peptidový epitop YPYDVPDYA), obsahující vysoce specifickou monoklonální anti-HA protilátku (klon 2-2.2.14), koncentrace kuliček 10 mg/ml, balení 1 ml"/>
    <s v="cena za balení"/>
    <x v="37"/>
    <n v="4"/>
    <n v="9"/>
    <n v="7"/>
    <n v="20"/>
    <s v="kdokoliv"/>
    <s v="do 14 dnů"/>
    <n v="20"/>
    <n v="10491"/>
    <s v="balení"/>
    <n v="209820"/>
  </r>
  <r>
    <n v="1034"/>
    <s v="Kožíšek"/>
    <s v="protilátky"/>
    <s v="antibodies"/>
    <m/>
    <m/>
    <m/>
    <s v="Pierce™ Anti-HA Beads 1ml"/>
    <m/>
    <m/>
    <s v="Pierce™ Anti-HA Beads 1ml"/>
    <s v="Anti-HA magnetické kuličky, magnetické kuličky k imunoprecipitaci rekombinantních proteinů obsahujících HA-tag (peptidový epitop YPYDVPDYA), obsahující vysoce specifickou monoklonální anti-HA protilátku (klon 2-2.2.14), koncentrace kuliček 10 mg/ml, balení 5 ml"/>
    <s v="cena za balení"/>
    <x v="37"/>
    <m/>
    <m/>
    <m/>
    <m/>
    <s v="kdokoliv"/>
    <s v="do 14 dnů"/>
    <n v="5"/>
    <n v="30600"/>
    <s v="balení"/>
    <n v="153000"/>
  </r>
  <r>
    <m/>
    <s v="Zábranský"/>
    <s v="radiochemikálie"/>
    <s v="radiochemicals"/>
    <m/>
    <m/>
    <m/>
    <s v="[alpha-32]GTP, 111 TBq/mmol, 9.25 MBq"/>
    <m/>
    <m/>
    <s v="[alpha-32]GTP, 111 TBq/mmol, 9.25 MBq"/>
    <s v="[alpha-32]GTP, 111 TBq/mmol, 9.25 MBq"/>
    <s v="cena za 9,25 MBq"/>
    <x v="38"/>
    <n v="8"/>
    <n v="8"/>
    <n v="15"/>
    <n v="31"/>
    <s v="M.G.P. spol. s r.o."/>
    <s v="3 týdny"/>
    <n v="30"/>
    <n v="5318"/>
    <s v="9,25 MBq"/>
    <n v="159540"/>
  </r>
  <r>
    <m/>
    <s v="Zábranský"/>
    <s v="radiochemikálie"/>
    <s v="radiochemicals"/>
    <m/>
    <m/>
    <m/>
    <s v="Deoxythymidine 5'-[a-32P] triphosphate (9,25 MBq)"/>
    <m/>
    <m/>
    <s v="Deoxythymidine 5'-[a-32P] triphosphate (9,25 MBq)"/>
    <s v="Deoxythymidine 5'-[a-32P] triphosphate (9,25 MBq)"/>
    <s v="cena za 9,25 MBq"/>
    <x v="38"/>
    <m/>
    <n v="8"/>
    <n v="11"/>
    <n v="19"/>
    <s v="M.G.P. spol. s r.o."/>
    <s v="3 týdny"/>
    <n v="20"/>
    <n v="5681"/>
    <s v="9,25 MBq"/>
    <n v="113620"/>
  </r>
  <r>
    <m/>
    <s v="Zábranský"/>
    <s v="radiochemikálie"/>
    <s v="radiochemicals"/>
    <m/>
    <m/>
    <m/>
    <s v="Met-35S-Label L-methionine 35S + L-Cysteine 35S "/>
    <m/>
    <m/>
    <s v="Met-35S-Label L-methionine 35S + L-Cysteine 35S "/>
    <s v="Met-35S-Label L-methionine 35S + L-Cysteine 35S "/>
    <s v="cena za 259 MBq"/>
    <x v="38"/>
    <n v="7"/>
    <n v="5"/>
    <n v="5"/>
    <n v="17"/>
    <s v="M.G.P. spol. s r.o."/>
    <s v="3 týdny"/>
    <n v="20"/>
    <n v="10724"/>
    <s v="259 MBq"/>
    <n v="214480"/>
  </r>
  <r>
    <m/>
    <s v="Zábranský"/>
    <s v="radiochemikálie"/>
    <s v="radiochemicals"/>
    <m/>
    <m/>
    <m/>
    <s v="ATP gama P32 (18,5MBq)"/>
    <m/>
    <m/>
    <s v="ATP gama P32 (18,5MBq)"/>
    <s v="ATP gama P32 (18,5MBq)"/>
    <s v="cena za 18,5 MBq"/>
    <x v="38"/>
    <n v="5"/>
    <n v="3"/>
    <n v="3"/>
    <n v="11"/>
    <s v="M.G.P. spol. s r.o."/>
    <s v="3 týdny"/>
    <n v="10"/>
    <n v="7169"/>
    <s v="18,5 MBq"/>
    <n v="71690"/>
  </r>
  <r>
    <m/>
    <s v="Zábranský"/>
    <s v="radiochemikálie"/>
    <s v="radiochemicals"/>
    <m/>
    <m/>
    <m/>
    <s v="[alpha-32]ATP, 111 TBq/mmol, 9.25 MBq"/>
    <m/>
    <m/>
    <s v="[alpha-32]ATP, 111 TBq/mmol, 9.25 MBq"/>
    <s v="[alpha-32]ATP, 111 TBq/mmol, 9.25 MBq"/>
    <s v="cena za 9,25 MBq"/>
    <x v="38"/>
    <m/>
    <m/>
    <n v="9"/>
    <n v="9"/>
    <s v="M.G.P. spol. s r.o."/>
    <s v="3 týdny"/>
    <n v="10"/>
    <n v="5318"/>
    <s v="9,25 MBq"/>
    <n v="53180"/>
  </r>
  <r>
    <m/>
    <s v="Zábranský"/>
    <s v="radiochemikálie"/>
    <s v="radiochemicals"/>
    <m/>
    <m/>
    <m/>
    <s v="ATP-(2,8-3H)"/>
    <m/>
    <m/>
    <s v="ATP-(2,8-3H)"/>
    <s v="ATP-(2,8-3H)"/>
    <s v="cena za 37 MBq"/>
    <x v="38"/>
    <n v="2"/>
    <n v="2"/>
    <n v="3"/>
    <n v="7"/>
    <s v="M.G.P. spol. s r.o."/>
    <s v="3 týdny"/>
    <n v="5"/>
    <n v="49781"/>
    <s v="37 MBq"/>
    <n v="248905"/>
  </r>
  <r>
    <m/>
    <s v="Zábranský"/>
    <s v="radiochemikálie"/>
    <s v="radiochemicals"/>
    <m/>
    <m/>
    <m/>
    <s v="P32 a-ATP 9,25MBq"/>
    <m/>
    <m/>
    <s v="P32 a-ATP 9,25MBq"/>
    <s v="P32 a-ATP 9,25MBq"/>
    <s v="cena za 9,25 MBq"/>
    <x v="38"/>
    <m/>
    <n v="6"/>
    <m/>
    <n v="6"/>
    <s v="M.G.P. spol. s r.o."/>
    <s v="3 týdny"/>
    <n v="5"/>
    <n v="5318"/>
    <s v="9,25 MBq"/>
    <n v="26590"/>
  </r>
  <r>
    <m/>
    <s v="Tichý"/>
    <s v="rozpouštědla"/>
    <s v="solvents"/>
    <s v="75-05-8"/>
    <m/>
    <m/>
    <m/>
    <m/>
    <m/>
    <s v="Acetonitrile anhydrous, over molecular sieve"/>
    <s v="Acetonitril, min. 99 %, bezvodý, pod septem, na mol. sítech, 100 ml,"/>
    <s v="cena za balení"/>
    <x v="39"/>
    <m/>
    <m/>
    <m/>
    <m/>
    <m/>
    <s v="5 dní"/>
    <n v="15"/>
    <n v="1176"/>
    <s v="balení"/>
    <n v="17640"/>
  </r>
  <r>
    <m/>
    <s v="Tichý"/>
    <s v="rozpouštědla"/>
    <s v="solvents"/>
    <s v="75-05-8"/>
    <m/>
    <m/>
    <m/>
    <m/>
    <m/>
    <s v="Acetonitrile anhydrous, over molecular sieve"/>
    <s v="Acetonitril, min. 99 %, bezvodý, pod septem, na mol. sítech, 500 ml"/>
    <s v="cena za balení"/>
    <x v="39"/>
    <m/>
    <m/>
    <m/>
    <m/>
    <m/>
    <s v="5 dní"/>
    <n v="5"/>
    <n v="1800"/>
    <s v="balení"/>
    <n v="9000"/>
  </r>
  <r>
    <m/>
    <s v="Tichý"/>
    <s v="rozpouštědla"/>
    <s v="solvents"/>
    <s v="75-05-8"/>
    <m/>
    <m/>
    <m/>
    <m/>
    <m/>
    <s v="Acetonitrile anhydrous, over molecular sieve"/>
    <s v="Acetonitril, min. 99 %, bezvodý, pod septem, na mol. sítech, 1000 ml"/>
    <s v="cena za balení"/>
    <x v="39"/>
    <m/>
    <m/>
    <m/>
    <m/>
    <m/>
    <s v="5 dní"/>
    <n v="20"/>
    <n v="3300"/>
    <s v="balení"/>
    <n v="66000"/>
  </r>
  <r>
    <m/>
    <s v="Tichý"/>
    <s v="rozpouštědla"/>
    <s v="solvents"/>
    <s v="75-05-8"/>
    <m/>
    <m/>
    <m/>
    <m/>
    <m/>
    <s v="Acetonitrile anhydrous,"/>
    <s v="Acetonitril, min. 99 %, bezvodý, pod septem, 100 ml"/>
    <s v="cena za balení"/>
    <x v="39"/>
    <m/>
    <m/>
    <m/>
    <m/>
    <m/>
    <s v="5 dní"/>
    <n v="15"/>
    <n v="1176"/>
    <s v="balení"/>
    <n v="17640"/>
  </r>
  <r>
    <m/>
    <s v="Tichý"/>
    <s v="rozpouštědla"/>
    <s v="solvents"/>
    <s v="75-05-8"/>
    <m/>
    <m/>
    <m/>
    <m/>
    <m/>
    <s v="Acetonitrile anhydrous"/>
    <s v="Acetonitril, min. 99 %, bezvodý, pod septem, 1000 ml"/>
    <s v="cena za balení"/>
    <x v="39"/>
    <m/>
    <m/>
    <m/>
    <m/>
    <m/>
    <s v="5 dní"/>
    <n v="20"/>
    <n v="3300"/>
    <s v="balení"/>
    <n v="66000"/>
  </r>
  <r>
    <m/>
    <s v="Tichý"/>
    <s v="rozpouštědla"/>
    <s v="solvents"/>
    <s v="67-56-1"/>
    <m/>
    <m/>
    <m/>
    <m/>
    <m/>
    <s v="Methanol anhydrous, over molecular sieve"/>
    <s v="Methanol, min. 99 %, bezvodý, pod septem, na mol. sítech, 100 ml"/>
    <s v="cena za balení"/>
    <x v="39"/>
    <m/>
    <m/>
    <m/>
    <m/>
    <m/>
    <s v="5 dní"/>
    <n v="10"/>
    <n v="358"/>
    <s v="balení"/>
    <n v="3580"/>
  </r>
  <r>
    <m/>
    <s v="Tichý"/>
    <s v="rozpouštědla"/>
    <s v="solvents"/>
    <s v="67-56-1"/>
    <m/>
    <m/>
    <m/>
    <m/>
    <m/>
    <s v="Methanol anhydrous, over molecular sieve"/>
    <s v="Methanol, min. 99 %, bezvodý, pod septem, na mol. sítech, 500 ml"/>
    <s v="cena za balení"/>
    <x v="39"/>
    <m/>
    <m/>
    <m/>
    <m/>
    <m/>
    <s v="5 dní"/>
    <n v="5"/>
    <n v="622"/>
    <s v="balení"/>
    <n v="3110"/>
  </r>
  <r>
    <m/>
    <s v="Tichý"/>
    <s v="rozpouštědla"/>
    <s v="solvents"/>
    <s v="67-56-1"/>
    <m/>
    <m/>
    <m/>
    <m/>
    <m/>
    <s v="Methanol anhydrous, over molecular sieve"/>
    <s v="Methanol, min. 99 %, bezvodý, pod septem, na mol. sítech, 1000 ml"/>
    <s v="cena za balení"/>
    <x v="39"/>
    <m/>
    <m/>
    <m/>
    <m/>
    <m/>
    <s v="5 dní"/>
    <n v="15"/>
    <n v="1513"/>
    <s v="balení"/>
    <n v="22695"/>
  </r>
  <r>
    <m/>
    <s v="Tichý"/>
    <s v="rozpouštědla"/>
    <s v="solvents"/>
    <s v="67-56-1"/>
    <m/>
    <m/>
    <m/>
    <m/>
    <m/>
    <s v="Methanol anhydrous, over molecular sieve"/>
    <s v="Methanol, min. 99 %, bezvodý, pod septem, 100 ml"/>
    <s v="cena za balení"/>
    <x v="39"/>
    <m/>
    <m/>
    <m/>
    <m/>
    <m/>
    <s v="5 dní"/>
    <n v="10"/>
    <n v="350"/>
    <s v="balení"/>
    <n v="3500"/>
  </r>
  <r>
    <m/>
    <s v="Tichý"/>
    <s v="rozpouštědla"/>
    <s v="solvents"/>
    <s v="67-56-1"/>
    <m/>
    <m/>
    <m/>
    <m/>
    <m/>
    <s v="Methanol anhydrous, over molecular sieve"/>
    <s v="Methanol, min. 99 %, bezvodý, pod septem, 1000 ml"/>
    <s v="cena za balení"/>
    <x v="39"/>
    <m/>
    <m/>
    <m/>
    <m/>
    <m/>
    <s v="5 dní"/>
    <n v="15"/>
    <n v="1500"/>
    <s v="balení"/>
    <n v="22500"/>
  </r>
  <r>
    <m/>
    <s v="Tichý"/>
    <s v="rozpouštědla"/>
    <s v="solvents"/>
    <s v="108-88-3"/>
    <m/>
    <m/>
    <m/>
    <m/>
    <m/>
    <s v="Toluene, anydrous"/>
    <s v="Toluen, min. 99 %, bezvodý, pod septem, 100 ml"/>
    <s v="cena za balení"/>
    <x v="39"/>
    <m/>
    <m/>
    <m/>
    <m/>
    <m/>
    <s v="5 dní"/>
    <n v="10"/>
    <n v="436"/>
    <s v="balení"/>
    <n v="4360"/>
  </r>
  <r>
    <m/>
    <s v="Tichý"/>
    <s v="rozpouštědla"/>
    <s v="solvents"/>
    <s v="108-88-3"/>
    <m/>
    <m/>
    <m/>
    <m/>
    <m/>
    <s v="Toluene, anydrous"/>
    <s v="Toluen, min. 99 %, bezvodý, pod septem, 1000 ml"/>
    <s v="cena za balení"/>
    <x v="39"/>
    <m/>
    <m/>
    <m/>
    <m/>
    <m/>
    <s v="5 dní"/>
    <n v="10"/>
    <n v="3135"/>
    <s v="balení"/>
    <n v="31350"/>
  </r>
  <r>
    <m/>
    <s v="Tichý"/>
    <s v="rozpouštědla"/>
    <s v="solvents"/>
    <s v="110-86-1"/>
    <m/>
    <m/>
    <m/>
    <m/>
    <m/>
    <s v="Pyridine, anhydrous over molecular sieve"/>
    <s v="Pyridin, min. 99 %, bezvodý, pod septem, na mol. sítech, 100 ml"/>
    <s v="cena za balení"/>
    <x v="39"/>
    <m/>
    <m/>
    <m/>
    <m/>
    <m/>
    <s v="5 dní"/>
    <n v="10"/>
    <n v="927"/>
    <s v="balení"/>
    <n v="9270"/>
  </r>
  <r>
    <m/>
    <s v="Tichý"/>
    <s v="rozpouštědla"/>
    <s v="solvents"/>
    <s v="110-86-1"/>
    <m/>
    <m/>
    <m/>
    <m/>
    <m/>
    <s v="Pyridine, anhydrous over molecular sieve"/>
    <s v="Pyridin, min. 99 %, bezvodý, pod septem, na mol. sítech, 500 ml"/>
    <s v="cena za balení"/>
    <x v="39"/>
    <m/>
    <m/>
    <m/>
    <m/>
    <m/>
    <s v="5 dní"/>
    <n v="4"/>
    <n v="3035"/>
    <s v="balení"/>
    <n v="12140"/>
  </r>
  <r>
    <m/>
    <s v="Tichý"/>
    <s v="rozpouštědla"/>
    <s v="solvents"/>
    <s v="110-86-1"/>
    <m/>
    <m/>
    <m/>
    <m/>
    <m/>
    <s v="Pyridine, anhydrous over molecular sieve"/>
    <s v="Pyridin, min. 99 %, bezvodý, pod septem, na mol. sítech, 1000 ml"/>
    <s v="cena za balení"/>
    <x v="39"/>
    <m/>
    <m/>
    <m/>
    <m/>
    <m/>
    <s v="5 dní"/>
    <n v="5"/>
    <n v="6000"/>
    <s v="balení"/>
    <n v="30000"/>
  </r>
  <r>
    <m/>
    <s v="Tichý"/>
    <s v="rozpouštědla"/>
    <s v="solvents"/>
    <s v="110-86-1"/>
    <m/>
    <m/>
    <m/>
    <m/>
    <m/>
    <s v="Pyridine, anhydrous "/>
    <s v="Pyridin, min. 99 %, bezvodý, pod septem, 100 ml"/>
    <s v="cena za balení"/>
    <x v="39"/>
    <m/>
    <m/>
    <m/>
    <m/>
    <m/>
    <s v="5 dní"/>
    <n v="10"/>
    <n v="2000"/>
    <s v="balení"/>
    <n v="20000"/>
  </r>
  <r>
    <m/>
    <s v="Tichý"/>
    <s v="rozpouštědla"/>
    <s v="solvents"/>
    <s v="110-86-1"/>
    <m/>
    <m/>
    <m/>
    <m/>
    <m/>
    <s v="Pyridine, anhydrous "/>
    <s v="Pyridin, min. 99 %, bezvodý, pod septem, 1000 ml"/>
    <s v="cena za balení"/>
    <x v="39"/>
    <m/>
    <m/>
    <m/>
    <m/>
    <m/>
    <s v="5 dní"/>
    <n v="5"/>
    <n v="3687"/>
    <s v="balení"/>
    <n v="18435"/>
  </r>
  <r>
    <m/>
    <s v="Tichý"/>
    <s v="rozpouštědla"/>
    <s v="solvents"/>
    <s v="123-91-1"/>
    <m/>
    <m/>
    <m/>
    <m/>
    <m/>
    <s v="Dioxane, anhydrous, over molecular sieve"/>
    <s v="Dioxan, min. 99 %, bezvodý, pod septem, na mol. sítech, 100 ml"/>
    <s v="cena za balení"/>
    <x v="39"/>
    <m/>
    <m/>
    <m/>
    <m/>
    <m/>
    <s v="5 dní"/>
    <n v="10"/>
    <n v="682"/>
    <s v="balení"/>
    <n v="6820"/>
  </r>
  <r>
    <m/>
    <s v="Tichý"/>
    <s v="rozpouštědla"/>
    <s v="solvents"/>
    <s v="123-91-1"/>
    <m/>
    <m/>
    <m/>
    <m/>
    <m/>
    <s v="Dioxane, anhydrous, over molecular sieve"/>
    <s v="Dioxan, min. 99 %, bezvodý, pod septem, na mol. sítech, 500 ml"/>
    <s v="cena za balení"/>
    <x v="39"/>
    <m/>
    <m/>
    <m/>
    <m/>
    <m/>
    <s v="5 dní"/>
    <n v="10"/>
    <n v="1466"/>
    <s v="balení"/>
    <n v="14660"/>
  </r>
  <r>
    <m/>
    <s v="Tichý"/>
    <s v="rozpouštědla"/>
    <s v="solvents"/>
    <s v="123-91-1"/>
    <m/>
    <m/>
    <m/>
    <m/>
    <m/>
    <s v="Dioxane, anhydrous, over molecular sieve"/>
    <s v="Dioxan, min. 99 %, bezvodý, pod septem, na mol. sítech, 1000 ml"/>
    <s v="cena za balení"/>
    <x v="39"/>
    <m/>
    <m/>
    <m/>
    <m/>
    <m/>
    <s v="5 dní"/>
    <n v="5"/>
    <n v="3000"/>
    <s v="balení"/>
    <n v="15000"/>
  </r>
  <r>
    <m/>
    <s v="Tichý"/>
    <s v="rozpouštědla"/>
    <s v="solvents"/>
    <s v="123-91-1"/>
    <m/>
    <m/>
    <m/>
    <m/>
    <m/>
    <s v="Dioxane, anhydrous,"/>
    <s v="Dioxan, min. 99 %, bezvodý, pod septem, 100 ml"/>
    <s v="cena za balení"/>
    <x v="39"/>
    <m/>
    <m/>
    <m/>
    <m/>
    <m/>
    <s v="5 dní"/>
    <n v="10"/>
    <n v="600"/>
    <s v="balení"/>
    <n v="6000"/>
  </r>
  <r>
    <m/>
    <s v="Tichý"/>
    <s v="rozpouštědla"/>
    <s v="solvents"/>
    <s v="123-91-1"/>
    <m/>
    <m/>
    <m/>
    <m/>
    <m/>
    <s v="Dioxane, anhydrous,"/>
    <s v="Dioxan, min. 99 %, bezvodý, pod septem, 1000 ml"/>
    <s v="cena za balení"/>
    <x v="39"/>
    <m/>
    <m/>
    <m/>
    <m/>
    <m/>
    <s v="5 dní"/>
    <n v="5"/>
    <n v="3135"/>
    <s v="balení"/>
    <n v="15675"/>
  </r>
  <r>
    <m/>
    <s v="Tichý"/>
    <s v="rozpouštědla"/>
    <s v="solvents"/>
    <s v="75-09-2"/>
    <m/>
    <m/>
    <m/>
    <m/>
    <m/>
    <s v="Dichloromethane, anhydrous over molecular sieve"/>
    <s v="Dichlormethan, min. 99 %, bezvodý, pod septem, na mol. sítech, 100 ml"/>
    <s v="cena za balení"/>
    <x v="39"/>
    <m/>
    <m/>
    <m/>
    <m/>
    <m/>
    <s v="5 dní"/>
    <n v="15"/>
    <n v="400"/>
    <s v="balení"/>
    <n v="6000"/>
  </r>
  <r>
    <m/>
    <s v="Tichý"/>
    <s v="rozpouštědla"/>
    <s v="solvents"/>
    <s v="75-09-2"/>
    <m/>
    <m/>
    <m/>
    <m/>
    <m/>
    <s v="Dichloromethane, anhydrous over molecular sieve"/>
    <s v="Dichlormethan, min. 99 %, bezvodý, pod septem, na mol. sítech, 500 ml"/>
    <s v="cena za balení"/>
    <x v="39"/>
    <m/>
    <m/>
    <m/>
    <m/>
    <m/>
    <s v="5 dní"/>
    <n v="5"/>
    <n v="900"/>
    <s v="balení"/>
    <n v="4500"/>
  </r>
  <r>
    <m/>
    <s v="Tichý"/>
    <s v="rozpouštědla"/>
    <s v="solvents"/>
    <s v="75-09-2"/>
    <m/>
    <m/>
    <m/>
    <m/>
    <m/>
    <s v="Dichloromethane, anhydrous over molecular sieve"/>
    <s v="Dichlormethan, min. 99 %, bezvodý, pod septem, na mol. sítech, 1000 ml"/>
    <s v="cena za balení"/>
    <x v="39"/>
    <m/>
    <m/>
    <m/>
    <m/>
    <m/>
    <s v="5 dní"/>
    <n v="54"/>
    <n v="1500"/>
    <s v="balení"/>
    <n v="81000"/>
  </r>
  <r>
    <m/>
    <s v="Tichý"/>
    <s v="rozpouštědla"/>
    <s v="solvents"/>
    <s v="75-09-2"/>
    <m/>
    <m/>
    <m/>
    <m/>
    <m/>
    <s v="Dichloromethane, anhydrous"/>
    <s v="Dichlormethan, min. 99 %, bezvodý, pod septem, 100 ml"/>
    <s v="cena za balení"/>
    <x v="39"/>
    <m/>
    <m/>
    <m/>
    <m/>
    <m/>
    <s v="5 dní"/>
    <n v="15"/>
    <n v="312"/>
    <s v="balení"/>
    <n v="4680"/>
  </r>
  <r>
    <m/>
    <s v="Tichý"/>
    <s v="rozpouštědla"/>
    <s v="solvents"/>
    <s v="75-09-2"/>
    <m/>
    <m/>
    <m/>
    <m/>
    <m/>
    <s v="Dichloromethane, anhydrous"/>
    <s v="Dichlormethan, min. 99 %, bezvodý, pod septem, 1000 ml"/>
    <s v="cena za balení"/>
    <x v="39"/>
    <m/>
    <m/>
    <m/>
    <m/>
    <m/>
    <s v="5 dní"/>
    <n v="20"/>
    <n v="1500"/>
    <s v="balení"/>
    <n v="30000"/>
  </r>
  <r>
    <n v="1380"/>
    <s v="Tichý"/>
    <s v="rozpouštědla"/>
    <s v="solvents"/>
    <s v="109-99-9"/>
    <m/>
    <m/>
    <s v="Tetrahydrofuran sušený (max. 0,005 % H2O) SeccoSolv® - 500 ML"/>
    <m/>
    <m/>
    <s v="Tetrahydrofuran  SeccoSolv® - 100 ML"/>
    <s v="Tetrahydrofuran, min. 99 %, bezvodý, pod septem, 100 ml"/>
    <s v="cena za balení"/>
    <x v="39"/>
    <m/>
    <n v="10"/>
    <m/>
    <n v="10"/>
    <m/>
    <s v="5 dní"/>
    <n v="30"/>
    <n v="1200"/>
    <s v="balení"/>
    <n v="36000"/>
  </r>
  <r>
    <n v="1380"/>
    <s v="Tichý"/>
    <s v="rozpouštědla"/>
    <s v="solvents"/>
    <s v="109-99-9"/>
    <m/>
    <m/>
    <s v="Tetrahydrofuran sušený (max. 0,005 % H2O) SeccoSolv® - 500 ML"/>
    <m/>
    <m/>
    <s v="Tetrahydrofuran  SeccoSolv® - 500 ML"/>
    <s v="Tetrahydrofuran, min. 99 %, bezvodý, pod septem, 500 ml"/>
    <s v="cena za balení"/>
    <x v="39"/>
    <m/>
    <m/>
    <m/>
    <m/>
    <m/>
    <s v="5 dní"/>
    <n v="30"/>
    <n v="1250"/>
    <s v="balení"/>
    <n v="37500"/>
  </r>
  <r>
    <n v="1380"/>
    <s v="Tichý"/>
    <s v="rozpouštědla"/>
    <s v="solvents"/>
    <s v="109-99-9"/>
    <m/>
    <m/>
    <s v="Tetrahydrofuran sušený (max. 0,005 % H2O) SeccoSolv® - 500 ML"/>
    <m/>
    <m/>
    <s v="Tetrahydrofuran  SeccoSolv® - 1000 ML"/>
    <s v="Tetrahydrofuran, min. 99 %, bezvodý, pod septem, 1000 ml"/>
    <s v="cena za balení"/>
    <x v="39"/>
    <m/>
    <m/>
    <m/>
    <m/>
    <m/>
    <s v="5 dní"/>
    <n v="55"/>
    <n v="1815"/>
    <s v="balení"/>
    <n v="99825"/>
  </r>
  <r>
    <n v="1407"/>
    <s v="Tichý"/>
    <s v="rozpouštědla"/>
    <s v="solvents"/>
    <s v="108-88-3"/>
    <m/>
    <m/>
    <s v="Toluene, 99.85%, Extra Dry over Molecular Sieve, AcroSeal®"/>
    <m/>
    <m/>
    <s v="Toluene, 99.85%, Extra Dry over Molecular Sieve, AcroSeal®"/>
    <s v="Toluene, min. 99%, bezvodý, pod septem, na molekulárních sítech, 100 ml"/>
    <s v="cena za balení"/>
    <x v="39"/>
    <n v="2"/>
    <n v="5"/>
    <n v="2"/>
    <n v="9"/>
    <m/>
    <s v="5 dní"/>
    <n v="10"/>
    <n v="502"/>
    <s v="balení"/>
    <n v="5020"/>
  </r>
  <r>
    <n v="1407"/>
    <s v="Tichý"/>
    <s v="rozpouštědla"/>
    <s v="solvents"/>
    <s v="108-88-3"/>
    <m/>
    <m/>
    <s v="Toluene, 99.85%, Extra Dry over Molecular Sieve, AcroSeal®"/>
    <m/>
    <m/>
    <s v="Toluene, 99.85%, Extra Dry over Molecular Sieve, AcroSeal®"/>
    <s v="Toluene, min. 99%, bezvodý, pod septem, na molekulárních sítech, 500 ml"/>
    <s v="cena za balení"/>
    <x v="39"/>
    <m/>
    <m/>
    <m/>
    <m/>
    <m/>
    <s v="5 dní"/>
    <n v="5"/>
    <n v="1044"/>
    <s v="balení"/>
    <n v="5220"/>
  </r>
  <r>
    <n v="1407"/>
    <s v="Tichý"/>
    <s v="rozpouštědla"/>
    <s v="solvents"/>
    <s v="108-88-3"/>
    <m/>
    <m/>
    <s v="Toluene, 99.85%, Extra Dry over Molecular Sieve, AcroSeal®"/>
    <m/>
    <m/>
    <s v="Toluene, 99.85%, Extra Dry over Molecular Sieve, AcroSeal®"/>
    <s v="Toluene, min. 99%, bezvodý, pod septem, na molekulárních sítech, 1000 ml"/>
    <s v="cena za balení"/>
    <x v="39"/>
    <m/>
    <m/>
    <m/>
    <m/>
    <m/>
    <s v="5 dní"/>
    <n v="10"/>
    <n v="1251"/>
    <s v="balení"/>
    <n v="12510"/>
  </r>
  <r>
    <n v="1381"/>
    <s v="Tichý"/>
    <s v="rozpouštědla"/>
    <s v="solvents"/>
    <s v="109-99-9"/>
    <m/>
    <m/>
    <s v="Tetrahydrofuran, 99.5%, Extra Dry over Molecular Sieve, Stabilized, AcroSeal® 100ml"/>
    <m/>
    <m/>
    <s v="Tetrahydrofuran, 99.5%, Extra Dry over Molecular Sieve, Stabilized, AcroSeal® 100ml"/>
    <s v="Tetrahydrofuran, min. 99 %, bezvodý, pod septem, na molekulárních sítech, 100 ml"/>
    <s v="cena za balení"/>
    <x v="39"/>
    <n v="6"/>
    <n v="2"/>
    <n v="2"/>
    <n v="10"/>
    <m/>
    <s v="5 dní"/>
    <n v="40"/>
    <n v="405"/>
    <s v="balení"/>
    <n v="16200"/>
  </r>
  <r>
    <n v="1381"/>
    <s v="Tichý"/>
    <s v="rozpouštědla"/>
    <s v="solvents"/>
    <s v="109-99-9"/>
    <m/>
    <m/>
    <s v="Tetrahydrofuran, 99.5%, Extra Dry over Molecular Sieve, Stabilized, AcroSeal® 100ml"/>
    <m/>
    <m/>
    <s v="Tetrahydrofuran, 99.5%, Extra Dry over Molecular Sieve, Stabilized, AcroSeal® 100ml"/>
    <s v="Tetrahydrofuran, min. 99 %, bezvodý, pod septem, na molekulárních sítech, 500 ml"/>
    <s v="cena za balení"/>
    <x v="39"/>
    <m/>
    <m/>
    <m/>
    <m/>
    <m/>
    <s v="5 dní"/>
    <n v="10"/>
    <n v="1340"/>
    <s v="balení"/>
    <n v="13400"/>
  </r>
  <r>
    <n v="1381"/>
    <s v="Tichý"/>
    <s v="rozpouštědla"/>
    <s v="solvents"/>
    <s v="109-99-9"/>
    <m/>
    <m/>
    <s v="Tetrahydrofuran, 99.5%, Extra Dry over Molecular Sieve, Stabilized, AcroSeal® 100ml"/>
    <m/>
    <m/>
    <s v="Tetrahydrofuran, 99.5%, Extra Dry over Molecular Sieve, Stabilized, AcroSeal® 100ml"/>
    <s v="Tetrahydrofuran, min. 99 %, bezvodý, pod septem, na molekulárních sítech, 1000 ml"/>
    <s v="cena za balení"/>
    <x v="39"/>
    <m/>
    <m/>
    <m/>
    <m/>
    <m/>
    <s v="5 dní"/>
    <n v="55"/>
    <n v="2600"/>
    <s v="balení"/>
    <n v="143000"/>
  </r>
  <r>
    <n v="923"/>
    <s v="Tichý"/>
    <s v="rozpouštědla"/>
    <s v="solvents"/>
    <s v="68-12-2"/>
    <m/>
    <m/>
    <s v="N,N-Dimethylformamide, 99.8%, Extra Dry over Molecular Sieve, AcroSeal®"/>
    <m/>
    <m/>
    <s v="N,N-Dimethylformamide, 99.8%, Extra Dry over Molecular Sieve, AcroSeal®"/>
    <s v="N,N-Dimethylformamid, min. 99 %, bezvodý, pod septem, na mol. sítech, 100 ml"/>
    <s v="cena za balení"/>
    <x v="39"/>
    <m/>
    <n v="8"/>
    <n v="7"/>
    <n v="15"/>
    <m/>
    <s v="5 dní"/>
    <n v="35"/>
    <n v="473"/>
    <s v="balení"/>
    <n v="16555"/>
  </r>
  <r>
    <n v="923"/>
    <s v="Tichý"/>
    <s v="rozpouštědla"/>
    <s v="solvents"/>
    <s v="68-12-2"/>
    <m/>
    <m/>
    <s v="N,N-Dimethylformamide, 99.8%, Extra Dry over Molecular Sieve, AcroSeal®"/>
    <m/>
    <m/>
    <s v="N,N-Dimethylformamide, 99.8%, Extra Dry over Molecular Sieve, AcroSeal®"/>
    <s v="N,N-Dimethylformamid, min. 99 %, bezvodý, pod septem, na mol. sítech, 250 ml"/>
    <s v="cena za balení"/>
    <x v="39"/>
    <m/>
    <m/>
    <m/>
    <m/>
    <m/>
    <s v="5 dní"/>
    <n v="10"/>
    <n v="900"/>
    <s v="balení"/>
    <n v="9000"/>
  </r>
  <r>
    <n v="923"/>
    <s v="Tichý"/>
    <s v="rozpouštědla"/>
    <s v="solvents"/>
    <s v="68-12-2"/>
    <m/>
    <m/>
    <s v="N,N-Dimethylformamide, 99.8%, Extra Dry over Molecular Sieve, AcroSeal®"/>
    <m/>
    <m/>
    <s v="N,N-Dimethylformamide, 99.8%, Extra Dry over Molecular Sieve, AcroSeal®"/>
    <s v="N,N-Dimethylformamid, min. 99 %, bezvodý, pod septem, na mol. sítech, 500 ml"/>
    <s v="cena za balení"/>
    <x v="39"/>
    <m/>
    <m/>
    <m/>
    <m/>
    <m/>
    <s v="5 dní"/>
    <n v="10"/>
    <n v="1489"/>
    <s v="balení"/>
    <n v="14890"/>
  </r>
  <r>
    <n v="923"/>
    <s v="Tichý"/>
    <s v="rozpouštědla"/>
    <s v="solvents"/>
    <s v="68-12-2"/>
    <m/>
    <m/>
    <s v="N,N-Dimethylformamide, 99.8%, Extra Dry over Molecular Sieve, AcroSeal®"/>
    <m/>
    <m/>
    <s v="N,N-Dimethylformamide, 99.8%, Extra Dry over Molecular Sieve, AcroSeal®"/>
    <s v="N,N-Dimethylformamid, min. 99 %, bezvodý, pod septem, na mol. sítech, 1000 ml"/>
    <s v="cena za balení"/>
    <x v="39"/>
    <m/>
    <m/>
    <m/>
    <m/>
    <m/>
    <s v="5 dní"/>
    <n v="10"/>
    <n v="2600"/>
    <s v="balení"/>
    <n v="26000"/>
  </r>
  <r>
    <n v="920"/>
    <s v="Tichý"/>
    <s v="rozpouštědla"/>
    <s v="solvents"/>
    <s v="68-12-2"/>
    <m/>
    <m/>
    <s v="N,N-Dimethylformamide anhydrous, 99.8%, 250 mL"/>
    <m/>
    <m/>
    <s v="N,N-Dimethylformamide anhydrous, 99.8%, 250 mL"/>
    <s v="N,N-Dimethylformamid, min. 99 %, bezvodý, pod septem, 100 ml"/>
    <s v="cena za balení"/>
    <x v="39"/>
    <m/>
    <n v="4"/>
    <n v="8"/>
    <n v="12"/>
    <m/>
    <s v="5 dní"/>
    <n v="35"/>
    <n v="2191"/>
    <s v="balení"/>
    <n v="76685"/>
  </r>
  <r>
    <n v="920"/>
    <s v="Tichý"/>
    <s v="rozpouštědla"/>
    <s v="solvents"/>
    <s v="68-12-2"/>
    <m/>
    <m/>
    <s v="N,N-Dimethylformamide anhydrous, 99.8%, 250 mL"/>
    <m/>
    <m/>
    <s v="N,N-Dimethylformamide anhydrous, 99.8%, 250 mL"/>
    <s v="N,N-Dimethylformamid, min. 99 %, bezvodý, pod septem, 250 ml"/>
    <s v="cena za balení"/>
    <x v="39"/>
    <m/>
    <m/>
    <m/>
    <m/>
    <m/>
    <s v="5 dní"/>
    <n v="10"/>
    <n v="3394"/>
    <s v="balení"/>
    <n v="33940"/>
  </r>
  <r>
    <n v="920"/>
    <s v="Tichý"/>
    <s v="rozpouštědla"/>
    <s v="solvents"/>
    <s v="68-12-2"/>
    <m/>
    <m/>
    <s v="N,N-Dimethylformamide anhydrous, 99.8%, 250 mL"/>
    <m/>
    <m/>
    <s v="N,N-Dimethylformamide anhydrous, 99.8%, 250 mL"/>
    <s v="N,N-Dimethylformamid, min. 99 %, bezvodý, pod septem, 500 ml"/>
    <s v="cena za balení"/>
    <x v="39"/>
    <m/>
    <m/>
    <m/>
    <m/>
    <m/>
    <s v="5 dní"/>
    <n v="10"/>
    <n v="3300"/>
    <s v="balení"/>
    <n v="33000"/>
  </r>
  <r>
    <n v="920"/>
    <s v="Tichý"/>
    <s v="rozpouštědla"/>
    <s v="solvents"/>
    <s v="68-12-2"/>
    <m/>
    <m/>
    <s v="N,N-Dimethylformamide anhydrous, 99.8%, 250 mL"/>
    <m/>
    <m/>
    <s v="N,N-Dimethylformamide anhydrous, 99.8%, 250 mL"/>
    <s v="N,N-Dimethylformamid, min. 99 %, bezvodý, pod septem, 1000 ml"/>
    <s v="cena za balení"/>
    <x v="39"/>
    <m/>
    <m/>
    <m/>
    <m/>
    <m/>
    <s v="5 dní"/>
    <n v="10"/>
    <n v="3522"/>
    <s v="balení"/>
    <n v="35220"/>
  </r>
  <r>
    <n v="864"/>
    <s v="Tichý"/>
    <s v="rozpouštědla"/>
    <s v="solvents"/>
    <s v="872-50-4"/>
    <m/>
    <m/>
    <s v="METHYL-2-PYRROLIDONE (n-) Analytical Reagent A.R. 2.5 L"/>
    <m/>
    <m/>
    <s v="METHYL-2-PYRROLIDONE (n-) Analytical Reagent A.R. 2.5 L"/>
    <s v="METHYL-2-PYRROLIDONE (n-) Analytical Reagent A.R. 2.5 L"/>
    <s v="cena za balení"/>
    <x v="40"/>
    <n v="5"/>
    <n v="3"/>
    <n v="2"/>
    <n v="10"/>
    <s v="Lachner"/>
    <s v="5 dní"/>
    <n v="75"/>
    <n v="2066"/>
    <s v="balení"/>
    <n v="154950"/>
  </r>
  <r>
    <n v="193"/>
    <s v="Tichý"/>
    <s v="rozpouštědla"/>
    <s v="solvents"/>
    <s v="75-05-8"/>
    <m/>
    <m/>
    <s v="Acetonitril, HPLC pro gradient analysis/2500 ml"/>
    <m/>
    <m/>
    <s v="Acetonitrile, HPLC for gradient analysis/2500 ml"/>
    <s v="Acetonitril, HPLC gradient grade  ≥99.9%, 2500 ml"/>
    <s v="cena za balení"/>
    <x v="40"/>
    <n v="3"/>
    <n v="12"/>
    <n v="28"/>
    <n v="43"/>
    <m/>
    <s v="5 dní"/>
    <n v="1308"/>
    <n v="365"/>
    <s v="balení"/>
    <n v="477420"/>
  </r>
  <r>
    <n v="856"/>
    <s v="Tichý"/>
    <s v="rozpouštědla"/>
    <s v="solvents"/>
    <s v="67-56-1"/>
    <m/>
    <m/>
    <s v="Methanol, HPLC gradient 2500 ml"/>
    <m/>
    <m/>
    <s v="Methanol, HPLC gradient grade 2500 ml"/>
    <s v="Methanol, HPLC gradient grade, 2500 ml"/>
    <s v="cena za balení"/>
    <x v="40"/>
    <n v="4"/>
    <n v="12"/>
    <n v="14"/>
    <n v="30"/>
    <m/>
    <s v="5 dní"/>
    <n v="836"/>
    <n v="110"/>
    <s v="balení"/>
    <n v="91960"/>
  </r>
  <r>
    <n v="915"/>
    <s v="Tichý"/>
    <s v="rozpouštědla"/>
    <s v="solvents"/>
    <s v="68-12-2"/>
    <m/>
    <m/>
    <s v="N,N-Dimethylformamid A.R./2500 ml"/>
    <m/>
    <m/>
    <s v="N,N-Dimethylformamide A.R./2500 ml"/>
    <s v="N,N-Dimethylformamid, A.R., 2500 ml"/>
    <s v="cena za balení"/>
    <x v="40"/>
    <m/>
    <n v="9"/>
    <n v="6"/>
    <n v="15"/>
    <m/>
    <s v="5 dní"/>
    <n v="68"/>
    <n v="1200"/>
    <s v="balení"/>
    <n v="81600"/>
  </r>
  <r>
    <n v="446"/>
    <s v="Tichý"/>
    <s v="rozpouštědla"/>
    <s v="solvents"/>
    <s v="68-12-2"/>
    <m/>
    <m/>
    <s v="Dimethylformamide for HPLC, 2.5 L"/>
    <m/>
    <m/>
    <s v="Dimethylformamide for HPLC, 2.5 L"/>
    <s v="N,N-Dimethylformamid, pro HPLC, 2500 ml"/>
    <s v="cena za balení"/>
    <x v="40"/>
    <n v="2"/>
    <n v="6"/>
    <n v="6"/>
    <n v="14"/>
    <m/>
    <s v="5 dní"/>
    <n v="20"/>
    <n v="3600"/>
    <s v="balení"/>
    <n v="72000"/>
  </r>
  <r>
    <n v="854"/>
    <s v="Tichý"/>
    <s v="rozpouštědla"/>
    <s v="solvents"/>
    <s v="67-56-1"/>
    <m/>
    <m/>
    <s v="Methanol LC-MS CHROMASOLV®, 2,5l"/>
    <m/>
    <m/>
    <s v="Methanol LC-MS CHROMASOLV®, 2,5l"/>
    <s v="Methanol LC-MS, 2500 ml"/>
    <s v="cena za balení"/>
    <x v="40"/>
    <n v="5"/>
    <n v="5"/>
    <m/>
    <n v="10"/>
    <m/>
    <s v="5 dní"/>
    <n v="85"/>
    <n v="500"/>
    <s v="balení"/>
    <n v="42500"/>
  </r>
  <r>
    <n v="918"/>
    <s v="Tichý"/>
    <s v="rozpouštědla"/>
    <s v="solvents"/>
    <s v="68-12-2"/>
    <m/>
    <m/>
    <s v="N,N-Dimethylformamide 5 L"/>
    <m/>
    <m/>
    <s v="N,N-Dimethylformamide 5 L"/>
    <s v="N,N-Dimethylformamid, extra pure, 5000 ml"/>
    <s v="cena za balení"/>
    <x v="40"/>
    <n v="6"/>
    <m/>
    <n v="2"/>
    <n v="8"/>
    <m/>
    <s v="5 dní"/>
    <n v="20"/>
    <n v="3193"/>
    <s v="balení"/>
    <n v="63860"/>
  </r>
  <r>
    <n v="200"/>
    <s v="Tichý"/>
    <s v="rozpouštědla"/>
    <s v="solvents"/>
    <s v="75-05-8"/>
    <m/>
    <m/>
    <s v="Acetonitrile LC-MS CHROMASOLV, 2.5L"/>
    <m/>
    <m/>
    <s v="Acetonitrile LC-MS CHROMASOLV, 2.5L"/>
    <s v="Acetonitrile LC-MC , 2500 ml"/>
    <s v="cena za balení"/>
    <x v="40"/>
    <n v="2"/>
    <n v="4"/>
    <m/>
    <n v="6"/>
    <m/>
    <s v="5 dní"/>
    <n v="80"/>
    <n v="765"/>
    <s v="balení"/>
    <n v="61200"/>
  </r>
  <r>
    <n v="425"/>
    <s v="Tichý"/>
    <s v="rozpouštědla"/>
    <s v="solvents"/>
    <s v="75-09-2"/>
    <m/>
    <m/>
    <s v="Dichlormethan stabilizovaný HPLC 2500 ml"/>
    <m/>
    <m/>
    <s v="Dichlormethan stabilized HPLC 2500 ml"/>
    <s v="Dichlormethan, HPLC, stabilizovaný, 2500 ml"/>
    <s v="cena za balení"/>
    <x v="40"/>
    <m/>
    <m/>
    <n v="6"/>
    <n v="6"/>
    <m/>
    <s v="5 dní"/>
    <n v="15"/>
    <n v="495"/>
    <s v="balení"/>
    <n v="7425"/>
  </r>
  <r>
    <n v="443"/>
    <s v="Tichý"/>
    <s v="rozpouštědla"/>
    <s v="solvents"/>
    <s v="67-68-5"/>
    <m/>
    <m/>
    <s v="Dimethyl sulfoxide"/>
    <m/>
    <m/>
    <s v="Dimethyl sulfoxide"/>
    <s v="Dimethyl sulfoxide, pro HPLC, balení 1000 ml, "/>
    <s v="cena za balení"/>
    <x v="40"/>
    <n v="3"/>
    <n v="4"/>
    <n v="3"/>
    <n v="10"/>
    <m/>
    <s v="5 dní"/>
    <n v="15"/>
    <n v="2060"/>
    <s v="balení"/>
    <n v="30900"/>
  </r>
  <r>
    <n v="1009"/>
    <s v="Tichý"/>
    <s v="rozpouštědla"/>
    <s v="solvents"/>
    <s v="64742-49-0"/>
    <m/>
    <m/>
    <s v="PETROLETHER p.a. 2500 ml (sklo)"/>
    <m/>
    <m/>
    <s v="PETROLETHER p.a. 2500 ml (sklo)"/>
    <s v="Petrolether p.a., 2500 ml"/>
    <s v="cena za balení"/>
    <x v="41"/>
    <n v="7"/>
    <m/>
    <m/>
    <n v="7"/>
    <m/>
    <s v="48 hodin"/>
    <n v="25"/>
    <n v="209"/>
    <s v="balení"/>
    <n v="5225"/>
  </r>
  <r>
    <n v="276"/>
    <s v="Tichý"/>
    <s v="rozpouštědla"/>
    <s v="solvents"/>
    <s v="71-43-2"/>
    <m/>
    <m/>
    <s v="Benzen p.a. 1000 ml"/>
    <m/>
    <m/>
    <s v="Benzene p.a. 1000 ml"/>
    <s v="Benzen p.a., 1000 ml"/>
    <s v="cena za balení"/>
    <x v="41"/>
    <n v="4"/>
    <m/>
    <n v="2"/>
    <n v="6"/>
    <m/>
    <s v="48 hodin"/>
    <n v="78"/>
    <n v="121"/>
    <s v="balení"/>
    <n v="9438"/>
  </r>
  <r>
    <n v="533"/>
    <s v="Tichý"/>
    <s v="rozpouštědla"/>
    <s v="solvents"/>
    <s v="141-78-6"/>
    <m/>
    <m/>
    <s v="Ethyl-acetát p.a./1000 ml (test na peroxidy) - U2"/>
    <m/>
    <m/>
    <s v="Ethyl-acetate p.a./1000 ml (peroxides tested) - U2"/>
    <s v="Ethyl-acetát p.a., 1000 ml"/>
    <s v="cena za balení"/>
    <x v="41"/>
    <m/>
    <m/>
    <n v="6"/>
    <n v="6"/>
    <m/>
    <s v="48 hodin"/>
    <n v="240"/>
    <n v="120"/>
    <s v="balení"/>
    <n v="28800"/>
  </r>
  <r>
    <n v="1050"/>
    <s v="Tichý"/>
    <s v="rozpouštědla"/>
    <s v="solvents"/>
    <s v="14808-60-7"/>
    <m/>
    <m/>
    <s v="Písek mořský 1000 g"/>
    <m/>
    <m/>
    <s v="Sea sand, 100 g"/>
    <s v="Písek mořský 1000 g"/>
    <s v="cena za balení"/>
    <x v="41"/>
    <m/>
    <n v="5"/>
    <n v="4"/>
    <n v="9"/>
    <s v="PENTA"/>
    <s v="48 hodin"/>
    <n v="230"/>
    <n v="272"/>
    <s v="balení"/>
    <n v="62560"/>
  </r>
  <r>
    <n v="953"/>
    <s v="Tichý"/>
    <s v="rozpouštědla"/>
    <s v="solvents"/>
    <s v="109-66-0"/>
    <m/>
    <m/>
    <s v="n-Pentan p.a. 1000 ml"/>
    <m/>
    <m/>
    <s v="n-Penthane p.a. 1000 ml"/>
    <s v="n-Pentan p.a., 1000 ml"/>
    <s v="cena za balení"/>
    <x v="41"/>
    <n v="11"/>
    <n v="11"/>
    <n v="10"/>
    <n v="32"/>
    <m/>
    <s v="48 hodin"/>
    <n v="389"/>
    <n v="301"/>
    <s v="balení"/>
    <n v="117089"/>
  </r>
  <r>
    <n v="534"/>
    <s v="Tichý"/>
    <s v="rozpouštědla"/>
    <s v="solvents"/>
    <s v="141-78-6"/>
    <m/>
    <m/>
    <s v="Ethyl-acetát p.a./2500 ml (test na peroxidy) - U2"/>
    <m/>
    <m/>
    <s v="Ethyl-acetate p.a./2500 ml (test na peroxidy) - U2"/>
    <s v="Ethyl-acetát p.a. , 2500 ml"/>
    <s v="cena za balení"/>
    <x v="41"/>
    <m/>
    <n v="9"/>
    <n v="21"/>
    <n v="30"/>
    <m/>
    <s v="48 hodin"/>
    <n v="734"/>
    <n v="285"/>
    <s v="balení"/>
    <n v="209190"/>
  </r>
  <r>
    <n v="1377"/>
    <s v="Tichý"/>
    <s v="rozpouštědla"/>
    <s v="solvents"/>
    <s v="109-99-9"/>
    <m/>
    <m/>
    <s v="TETRAHYDROFURAN p.a. 1000 ml"/>
    <m/>
    <m/>
    <s v="TETRAHYDROFURANE p.a. 1000 ml"/>
    <s v="Tetrahydrofuran p.a., 1000 ml"/>
    <s v="cena za balení"/>
    <x v="41"/>
    <n v="12"/>
    <n v="7"/>
    <n v="10"/>
    <n v="29"/>
    <m/>
    <s v="48 hodin"/>
    <n v="480"/>
    <n v="442"/>
    <s v="balení"/>
    <n v="212160"/>
  </r>
  <r>
    <n v="524"/>
    <s v="Tichý"/>
    <s v="rozpouštědla"/>
    <s v="solvents"/>
    <s v="64-17-5"/>
    <m/>
    <m/>
    <s v="Ethanol 96 % p.a. 1000 ml"/>
    <m/>
    <m/>
    <s v="Ethanol 96 % p.a. 1000 ml"/>
    <s v="Ethanol p.a. ≥96 %, 1000 ml"/>
    <s v="cena za balení"/>
    <x v="41"/>
    <n v="5"/>
    <n v="8"/>
    <n v="6"/>
    <n v="19"/>
    <m/>
    <s v="48 hodin"/>
    <n v="192"/>
    <n v="587"/>
    <s v="balení"/>
    <n v="112704"/>
  </r>
  <r>
    <n v="443"/>
    <s v="Tichý"/>
    <s v="chemikálie"/>
    <s v="Chemicals"/>
    <s v="67-68-5"/>
    <m/>
    <m/>
    <s v="Dimethyl sulfoxide"/>
    <m/>
    <m/>
    <s v="Dimethyl sulfoxide"/>
    <s v="Dimethyl sulfoxide, pro PCR, balení vialka 1 ml, "/>
    <s v="cena za balení"/>
    <x v="18"/>
    <n v="3"/>
    <n v="4"/>
    <n v="3"/>
    <n v="10"/>
    <m/>
    <s v="5 dní"/>
    <n v="15"/>
    <n v="1287"/>
    <s v="balení"/>
    <n v="19305"/>
  </r>
  <r>
    <n v="742"/>
    <s v="Tichý"/>
    <s v="rozpouštědla"/>
    <s v="solvents"/>
    <s v="67-63-0"/>
    <m/>
    <m/>
    <s v="Isopropylalkohol p.a. 1000 ml"/>
    <m/>
    <m/>
    <s v="Isopropanole p.a. 1000 ml"/>
    <s v="Isopropylalkohol p.a., 1000 ml"/>
    <s v="cena za balení"/>
    <x v="41"/>
    <n v="6"/>
    <n v="5"/>
    <n v="5"/>
    <n v="16"/>
    <m/>
    <s v="48 hodin"/>
    <n v="210"/>
    <n v="188"/>
    <s v="balení"/>
    <n v="39480"/>
  </r>
  <r>
    <n v="443"/>
    <s v="Tichý"/>
    <s v="chemikálie"/>
    <s v="Chemicals"/>
    <s v="67-68-5"/>
    <m/>
    <m/>
    <s v="Dimethyl sulfoxide"/>
    <m/>
    <m/>
    <s v="Dimethyl sulfoxide"/>
    <s v="Dimethyl sulfoxide, sterilizovaný filtrací, &gt;99,7 %, vhodný pro hybridom, balení 5x 5ml, "/>
    <s v="cena za balení"/>
    <x v="18"/>
    <m/>
    <m/>
    <m/>
    <m/>
    <m/>
    <s v="5 dní"/>
    <n v="10"/>
    <n v="2324"/>
    <s v="balení"/>
    <n v="23240"/>
  </r>
  <r>
    <n v="443"/>
    <s v="Tichý"/>
    <s v="chemikálie"/>
    <s v="Chemicals"/>
    <s v="67-68-5"/>
    <m/>
    <m/>
    <s v="Dimethyl sulfoxide"/>
    <m/>
    <m/>
    <s v="Dimethyl sulfoxide"/>
    <s v="Dimethyl sulfoxide, ≥99.5% (GC), testovaný na kulturách rostlinných buněk, 100 ml , "/>
    <s v="cena za balení"/>
    <x v="18"/>
    <m/>
    <m/>
    <m/>
    <m/>
    <m/>
    <s v="5 dní"/>
    <n v="10"/>
    <n v="1320"/>
    <s v="balení"/>
    <n v="13200"/>
  </r>
  <r>
    <n v="443"/>
    <s v="Tichý"/>
    <s v="chemikálie"/>
    <s v="Chemicals"/>
    <s v="67-68-5"/>
    <m/>
    <m/>
    <s v="Dimethyl sulfoxide"/>
    <m/>
    <m/>
    <s v="Dimethyl sulfoxide"/>
    <s v="Dimethyl sulfoxide, ≥99.5% (GC), testovaný na kulturách rostlinných buněk, 500 ml , "/>
    <s v="cena za balení"/>
    <x v="18"/>
    <m/>
    <m/>
    <m/>
    <m/>
    <m/>
    <s v="5 dní"/>
    <n v="10"/>
    <n v="2778"/>
    <s v="balení"/>
    <n v="27780"/>
  </r>
  <r>
    <n v="525"/>
    <s v="Tichý"/>
    <s v="rozpouštědla"/>
    <s v="solvents"/>
    <s v="64-17-5"/>
    <m/>
    <m/>
    <s v="Ethanol 96 % pro UV spektroskopii"/>
    <m/>
    <m/>
    <s v="Ethanol 96 % pro UV spektroskopii"/>
    <s v="Ethanol, pro UV spektroskopii, min. 96%, 1000 ml"/>
    <s v="cena za balení"/>
    <x v="41"/>
    <n v="4"/>
    <n v="2"/>
    <n v="4"/>
    <n v="10"/>
    <m/>
    <s v="48 hodin"/>
    <n v="100"/>
    <n v="1108"/>
    <s v="balení"/>
    <n v="110800"/>
  </r>
  <r>
    <n v="423"/>
    <s v="Tichý"/>
    <s v="rozpouštědla"/>
    <s v="solvents"/>
    <s v="75-09-2"/>
    <m/>
    <m/>
    <s v="Dichlormethan p.a. 1000 ml"/>
    <m/>
    <m/>
    <s v="Dichlormethan p.a. 1000 ml"/>
    <s v="Dichlormethan p.a., 1000 ml"/>
    <s v="cena za balení"/>
    <x v="41"/>
    <n v="4"/>
    <n v="4"/>
    <m/>
    <n v="8"/>
    <m/>
    <s v="48 hodin"/>
    <n v="36"/>
    <n v="220"/>
    <s v="balení"/>
    <n v="7920"/>
  </r>
  <r>
    <n v="944"/>
    <s v="Tichý"/>
    <s v="rozpouštědla"/>
    <s v="solvents"/>
    <s v="110-54-3"/>
    <m/>
    <m/>
    <s v="n-Hexan p.a. 1000 ml"/>
    <m/>
    <m/>
    <s v="n-Hexan p.a. 1000 ml"/>
    <s v="n-Hexan p.a., 1000 ml"/>
    <s v="cena za balení"/>
    <x v="41"/>
    <n v="3"/>
    <n v="2"/>
    <n v="3"/>
    <n v="8"/>
    <m/>
    <s v="48 hodin"/>
    <n v="66"/>
    <n v="591"/>
    <s v="balení"/>
    <n v="39006"/>
  </r>
  <r>
    <s v="67-66-3"/>
    <s v="Tichý"/>
    <s v="rozpouštědla"/>
    <s v="solvents"/>
    <s v="110-86-1"/>
    <m/>
    <m/>
    <s v="Pyridin, p.a."/>
    <m/>
    <m/>
    <s v="Pyridin, p.a."/>
    <s v="Pyridin, p.a., 1000 ml"/>
    <s v="cena za balení"/>
    <x v="41"/>
    <m/>
    <m/>
    <n v="6"/>
    <n v="6"/>
    <m/>
    <s v="48 hodin"/>
    <n v="10"/>
    <n v="460"/>
    <s v="balení"/>
    <n v="4600"/>
  </r>
  <r>
    <m/>
    <s v="Kolman"/>
    <s v="rozpouštědla"/>
    <s v="solvents"/>
    <s v="67-66-3"/>
    <m/>
    <m/>
    <s v="Chloroform p.a. - stabil. Amylenem/5000 ml (plast)"/>
    <m/>
    <m/>
    <s v="Chloroform p.a. - stabil. Amylenem/5000 ml (plastic jerrycan)"/>
    <s v="Chloroform, p.a., stabilizován amylenem, 5000 ml, plastový kanystr s vnitřním inertním povrchem"/>
    <s v="cena za balení"/>
    <x v="42"/>
    <m/>
    <m/>
    <m/>
    <m/>
    <m/>
    <s v="48 hodin"/>
    <n v="140"/>
    <n v="2400"/>
    <s v="balení"/>
    <n v="336000"/>
  </r>
  <r>
    <n v="67"/>
    <s v="Tichý"/>
    <s v="rozpouštědla"/>
    <s v="solvents"/>
    <s v="67-66-3"/>
    <m/>
    <m/>
    <s v="Chloroform p.a. - stabil. Amylenem/5000 ml"/>
    <m/>
    <m/>
    <s v="20034-AT1-M5000-1 Chloroform p.a. - stabil. Amylenem/5000 ml"/>
    <s v="Chloroform p.a., stablizován Amylenem, 5000 ml"/>
    <s v="cena za balení"/>
    <x v="42"/>
    <n v="11"/>
    <m/>
    <m/>
    <n v="11"/>
    <m/>
    <s v="48 hodin"/>
    <n v="1290"/>
    <n v="345"/>
    <s v="balení"/>
    <n v="493350"/>
  </r>
  <r>
    <n v="183"/>
    <s v="Tichý"/>
    <s v="rozpouštědla"/>
    <s v="solvents"/>
    <s v="67-64-1"/>
    <m/>
    <m/>
    <s v="Aceton p.a. 5000 ml"/>
    <m/>
    <m/>
    <s v="Aceton p.a. 5000 ml"/>
    <s v="Aceton, čistota pro analýzu, 5000 mL"/>
    <s v="cena za balení"/>
    <x v="42"/>
    <n v="30"/>
    <n v="29"/>
    <n v="45"/>
    <n v="104"/>
    <m/>
    <s v="48 hodin"/>
    <n v="3960"/>
    <n v="218"/>
    <s v="balení"/>
    <n v="863280"/>
  </r>
  <r>
    <n v="535"/>
    <s v="Tichý"/>
    <s v="rozpouštědla"/>
    <s v="solvents"/>
    <s v="141-78-6"/>
    <m/>
    <m/>
    <s v="Ethyl-acetát p.a./5000 ml "/>
    <m/>
    <m/>
    <s v="Ethyl-acetate p.a./5000 ml "/>
    <s v="Ethyl acetát, čistota pro analýzu, 5000 mL"/>
    <s v="cena za balení"/>
    <x v="42"/>
    <n v="32"/>
    <n v="26"/>
    <n v="38"/>
    <n v="96"/>
    <m/>
    <s v="48 hodin"/>
    <n v="1900"/>
    <n v="484"/>
    <s v="balení"/>
    <n v="919600"/>
  </r>
  <r>
    <n v="855"/>
    <s v="Kolman"/>
    <s v="rozpouštědla"/>
    <s v="solvents"/>
    <s v="67-56-1"/>
    <m/>
    <m/>
    <s v="Methanol p.a./5000 ml (plast)"/>
    <m/>
    <m/>
    <s v="Methanol p.a./5000 ml "/>
    <s v="Methanol, čistota p.a., 5000 mL, plastový kanystr"/>
    <s v="cena za balení"/>
    <x v="42"/>
    <n v="26"/>
    <n v="28"/>
    <n v="41"/>
    <n v="95"/>
    <m/>
    <s v="48 hodin"/>
    <n v="890"/>
    <n v="140"/>
    <s v="balení"/>
    <n v="376600"/>
  </r>
  <r>
    <m/>
    <s v="Tichý"/>
    <s v="rozpouštědla"/>
    <s v="solvents"/>
    <s v="67-56-1"/>
    <m/>
    <m/>
    <s v="Methanol p.a./5000 ml (plech)"/>
    <m/>
    <m/>
    <m/>
    <s v="Methanol p. a., 5000 ml, kanystr plech"/>
    <s v="cena za balení"/>
    <x v="42"/>
    <m/>
    <m/>
    <m/>
    <m/>
    <m/>
    <s v="48 hodin"/>
    <n v="1800"/>
    <n v="140"/>
    <s v="balení"/>
    <n v="252000"/>
  </r>
  <r>
    <m/>
    <s v="Kolman"/>
    <s v="rozpouštědla"/>
    <s v="solvents"/>
    <s v="75-09-2"/>
    <m/>
    <m/>
    <s v="Dichlormethan p.a. /5000 ml (plast)"/>
    <m/>
    <m/>
    <s v="Dichlormethan p.a. /5000 ml (plastic jerrycan)"/>
    <s v="Dichlormethan, čistota p.a., stabilizován amylenem, 5000 mL, plastový kanystr s vnitřním inertním povrchem"/>
    <s v="cena za balení"/>
    <x v="42"/>
    <m/>
    <m/>
    <m/>
    <m/>
    <m/>
    <s v="48 hodin"/>
    <n v="100"/>
    <n v="1700"/>
    <s v="balení"/>
    <n v="170000"/>
  </r>
  <r>
    <n v="422"/>
    <s v="Tichý"/>
    <s v="rozpouštědla"/>
    <s v="solvents"/>
    <s v="75-09-2"/>
    <m/>
    <m/>
    <s v="Dichlormethan p.a. /5000 ml (plech)"/>
    <m/>
    <m/>
    <s v="Dichlormethan p.a. /5000 ml"/>
    <s v="Dichlormethan, čistota pro analýzu, 5000 mL"/>
    <s v="cena za balení"/>
    <x v="42"/>
    <n v="24"/>
    <n v="25"/>
    <n v="37"/>
    <n v="86"/>
    <m/>
    <s v="48 hodin"/>
    <n v="1060"/>
    <n v="260"/>
    <s v="balení"/>
    <n v="300820"/>
  </r>
  <r>
    <n v="1008"/>
    <s v="Tichý"/>
    <s v="rozpouštědla"/>
    <s v="solvents"/>
    <s v="8032-32-4"/>
    <m/>
    <m/>
    <s v="Petrolether 40-65°C p.a./5000 ml"/>
    <m/>
    <m/>
    <s v="Petrolether 40-65°C p.a./5000 ml"/>
    <s v="Petrolether, čistota pro analýzu, 5000 mL"/>
    <s v="cena za balení"/>
    <x v="42"/>
    <n v="25"/>
    <n v="26"/>
    <n v="35"/>
    <n v="86"/>
    <m/>
    <s v="48 hodin"/>
    <n v="1240"/>
    <n v="417"/>
    <s v="balení"/>
    <n v="517080"/>
  </r>
  <r>
    <n v="433"/>
    <s v="Tichý"/>
    <s v="rozpouštědla"/>
    <s v="solvents"/>
    <s v="60-29-7"/>
    <m/>
    <m/>
    <s v="DIETHYLETHER p.a. 1000 ml"/>
    <m/>
    <m/>
    <s v="DIETHYLETHER p.a. 1000 ml"/>
    <s v="Diethylether, čistota pro analýzu, 1000 mL"/>
    <s v="cena za balení"/>
    <x v="42"/>
    <n v="19"/>
    <n v="25"/>
    <n v="35"/>
    <n v="79"/>
    <m/>
    <s v="48 hodin"/>
    <n v="1614"/>
    <n v="188"/>
    <s v="balení"/>
    <n v="303432"/>
  </r>
  <r>
    <n v="684"/>
    <s v="Tichý"/>
    <s v="rozpouštědla"/>
    <s v="solvents"/>
    <s v="110-54-3 "/>
    <m/>
    <m/>
    <s v="Hexan 5000 ml"/>
    <m/>
    <m/>
    <s v="Hexan 5000 ml"/>
    <s v="Hexan, 5000 mL"/>
    <s v="cena za balení"/>
    <x v="42"/>
    <n v="26"/>
    <n v="21"/>
    <n v="29"/>
    <n v="76"/>
    <m/>
    <s v="48 hodin"/>
    <n v="1385"/>
    <n v="787"/>
    <s v="balení"/>
    <n v="1089995"/>
  </r>
  <r>
    <n v="1404"/>
    <s v="Tichý"/>
    <s v="rozpouštědla"/>
    <s v="solvents"/>
    <s v="108-88-3"/>
    <m/>
    <m/>
    <s v="Toluen p.a. 5000 ml"/>
    <m/>
    <m/>
    <s v="Toluen p.a. 5000 ml"/>
    <s v="Toluen, čistota pro analýzu, 5000 mL"/>
    <s v="cena za balení"/>
    <x v="42"/>
    <n v="8"/>
    <n v="7"/>
    <n v="24"/>
    <n v="39"/>
    <m/>
    <s v="48 hodin"/>
    <n v="692"/>
    <n v="315"/>
    <s v="balení"/>
    <n v="217980"/>
  </r>
  <r>
    <n v="391"/>
    <s v="Tichý"/>
    <s v="rozpouštědla"/>
    <s v="solvents"/>
    <s v="110-82-7"/>
    <m/>
    <m/>
    <s v="Cyklohexan p.a. 10 l"/>
    <m/>
    <m/>
    <s v="Cyklohexan p.a. 10 l"/>
    <s v="Cyklohexan, čistota pro analýzu, 10 000 mL"/>
    <s v="cena za balení"/>
    <x v="42"/>
    <n v="3"/>
    <n v="9"/>
    <n v="16"/>
    <n v="28"/>
    <m/>
    <s v="48 hodin"/>
    <n v="340"/>
    <n v="787"/>
    <s v="balení"/>
    <n v="267580"/>
  </r>
  <r>
    <n v="175"/>
    <s v="Tichý"/>
    <s v="rozpouštědla"/>
    <s v="solvents"/>
    <s v="67-63-0 "/>
    <m/>
    <m/>
    <s v="70 % isopropylalkohol v balení 5 l PE kanystr"/>
    <m/>
    <m/>
    <s v="70 % isopropanole in 5 l PE bottle"/>
    <s v="Isopropylalkohol 70 %, 5000 mL, obal plast (PE)"/>
    <s v="cena za balení"/>
    <x v="42"/>
    <n v="2"/>
    <n v="2"/>
    <n v="4"/>
    <n v="8"/>
    <m/>
    <s v="48 hodin"/>
    <n v="90"/>
    <n v="472"/>
    <s v="balení"/>
    <n v="42480"/>
  </r>
  <r>
    <n v="741"/>
    <s v="Tichý"/>
    <s v="rozpouštědla"/>
    <s v="solvents"/>
    <s v="67-63-0 "/>
    <m/>
    <m/>
    <s v="Isopropylalkohol čistý 5000 ml"/>
    <m/>
    <m/>
    <s v="Isopropylalkohol pure  5000 ml"/>
    <s v="Isopropylalkohol, čistý, 5000 mL"/>
    <s v="cena za balení"/>
    <x v="42"/>
    <n v="2"/>
    <n v="3"/>
    <n v="2"/>
    <n v="7"/>
    <m/>
    <s v="48 hodin"/>
    <n v="80"/>
    <n v="509"/>
    <s v="balení"/>
    <n v="40720"/>
  </r>
  <r>
    <n v="807"/>
    <s v="Tichý"/>
    <s v="rozpouštědla"/>
    <s v="solvents"/>
    <s v="64-17-5"/>
    <m/>
    <m/>
    <s v="Líh jemný zvl. denat. 96,6% - sud á 200 l"/>
    <m/>
    <m/>
    <s v="Ethanol denaturated 96,6% -200 l barrel"/>
    <s v="Líh jemný denaturovaný min. 96%, 150 kg (200 l)"/>
    <s v="cena za kg"/>
    <x v="43"/>
    <n v="8"/>
    <n v="7"/>
    <n v="11"/>
    <n v="26"/>
    <s v="BIOFERM - lihovar Kolín, a.s."/>
    <s v="2 týdny"/>
    <n v="47"/>
    <n v="10000"/>
    <s v="balení"/>
    <n v="470000"/>
  </r>
  <r>
    <n v="806"/>
    <s v="Tichý"/>
    <s v="rozpouštědla"/>
    <s v="solvents"/>
    <s v="64-17-5"/>
    <m/>
    <m/>
    <s v="Líh bezvodý zvl. denat. 99,9% - sud á 200 l"/>
    <m/>
    <m/>
    <s v="Ethanol anhydrous denaturated. 99,9% - sud á 200 l"/>
    <s v="Líh, bezvodý, denaturovaný, čistota &gt;99,5%, 200 L (150 KG)"/>
    <s v="cena za balení"/>
    <x v="43"/>
    <n v="7"/>
    <n v="5"/>
    <n v="7"/>
    <n v="19"/>
    <s v="BIOFERM - lihovar Kolín, a.s."/>
    <s v="20 dní"/>
    <n v="16"/>
    <n v="10323"/>
    <s v="balení"/>
    <n v="165168"/>
  </r>
  <r>
    <n v="1329"/>
    <s v="Štěrbová"/>
    <s v="septa"/>
    <m/>
    <m/>
    <s v="Sigma Aldrich spol. s r.o."/>
    <s v="Z167282-100EA"/>
    <s v="Suba-Seal® septa 25, white rubber"/>
    <n v="4042"/>
    <n v="4890.82"/>
    <m/>
    <s v="Suba-Seal septa, bílá guma, 25, pro průměr 14 mm,pro použití se spoji 14/20, 100 ks"/>
    <s v="cena za balení"/>
    <x v="44"/>
    <m/>
    <n v="5"/>
    <n v="4"/>
    <n v="9"/>
    <m/>
    <s v="dodání do 7 dní"/>
    <n v="30"/>
    <n v="4143"/>
    <m/>
    <n v="124290"/>
  </r>
  <r>
    <n v="386"/>
    <s v="Štěrbová"/>
    <s v="septa"/>
    <m/>
    <m/>
    <s v="Sigma Aldrich spol. s r.o."/>
    <s v="854996 "/>
    <s v="Crimp seals with PTFE/silicone septa"/>
    <n v="1705"/>
    <n v="2063.0499999999997"/>
    <m/>
    <s v="Krimpovací těsnění se septy PTFE/silikon, hliník, otvor 10 mm, průměr × tloušťka: 20 mm × 3.,25 mm, 100 ks"/>
    <s v="cena za balení"/>
    <x v="44"/>
    <n v="3"/>
    <n v="2"/>
    <n v="3"/>
    <n v="8"/>
    <m/>
    <s v="dodání do 7 dní"/>
    <n v="25"/>
    <n v="2010"/>
    <m/>
    <n v="50250"/>
  </r>
  <r>
    <n v="1477"/>
    <s v="Štěrbová"/>
    <s v="septa"/>
    <m/>
    <m/>
    <s v="Fisher Scientific spol. s r. o."/>
    <s v="2542.0124"/>
    <s v="Víčka modrá, ND 9, s připevněnými septy PTFE/silikon 100 ks"/>
    <n v="469"/>
    <n v="567.49"/>
    <m/>
    <s v="Modrá víčka s ULB bonded septy PTFE/silikon, ND 9, 1000 ks"/>
    <s v="cena za balení"/>
    <x v="45"/>
    <n v="4"/>
    <n v="2"/>
    <n v="2"/>
    <n v="8"/>
    <m/>
    <s v="dodání do 7 dní"/>
    <n v="25"/>
    <n v="4471"/>
    <m/>
    <n v="111775"/>
  </r>
  <r>
    <n v="1221"/>
    <s v="Tichý"/>
    <s v="silikagel"/>
    <s v="silicagel"/>
    <s v="112926-00-8"/>
    <m/>
    <m/>
    <s v="Silikagel 60 F254 25 TLC hliníkových fólií 20 x 20 cm"/>
    <m/>
    <m/>
    <s v="Silikagel 60 F254 25 TLC alufoils 20 x 20 cm"/>
    <s v="Silikagel 60 F254, hliníkové folie pokryté silikagelem a fluorescenčním indikátorem F254, 25 ks, 20x20cm"/>
    <s v="cena za balení"/>
    <x v="46"/>
    <n v="2"/>
    <n v="4"/>
    <n v="4"/>
    <n v="10"/>
    <s v="MERCK spol. s r.o. "/>
    <s v="dodání do 7 dní"/>
    <n v="15"/>
    <n v="3400"/>
    <s v="balení"/>
    <n v="51000"/>
  </r>
  <r>
    <n v="1219"/>
    <s v="Tichý"/>
    <s v="silikagel"/>
    <s v="silicagel"/>
    <s v="112926-00-8"/>
    <m/>
    <m/>
    <s v="Silikagel 60 (0,040-0,063mm) pro kolonovou chromatografii (230-400mesh ASTM)-25kg"/>
    <m/>
    <m/>
    <s v="Silikagel 60 (0,040-0,063mm) column chromatography (230-400mesh ASTM)-25kg"/>
    <s v="Silikagel 60 (0,040-0,063mm) pro kolonovou chromatografii (230-400mesh ASTM)-25kg"/>
    <s v="cena za balení"/>
    <x v="46"/>
    <n v="2"/>
    <n v="6"/>
    <n v="7"/>
    <n v="15"/>
    <m/>
    <s v="dodání do 7 dní"/>
    <n v="20"/>
    <n v="29294"/>
    <s v="balení"/>
    <n v="585880"/>
  </r>
  <r>
    <n v="1220"/>
    <s v="Tichý"/>
    <s v="silikagel"/>
    <s v="silicagel"/>
    <s v="112926-00-8"/>
    <m/>
    <m/>
    <s v="Silikagel 60 (0.040-0.063 mm) pro kolonovou chromatografii (230-400 mesh ASTM) - 5 KG"/>
    <m/>
    <m/>
    <s v="Silikagel 60 (0,040-0,063mm) column chromatography (230-400mesh ASTM)-25kg"/>
    <s v="Silikagel 60 (0,040-0,063 mm) pro kolonovou chromatografii (230-400 mesh ASTM) - 5 KG"/>
    <s v="cena za balení"/>
    <x v="46"/>
    <n v="3"/>
    <n v="2"/>
    <n v="3"/>
    <n v="8"/>
    <m/>
    <s v="dodání do 7 dní"/>
    <n v="15"/>
    <n v="2700"/>
    <s v="balení"/>
    <n v="40500"/>
  </r>
  <r>
    <m/>
    <s v="Kožíšek, Doležal, Horn"/>
    <s v="špičky pro automatické pipety"/>
    <s v="pipette tips"/>
    <m/>
    <m/>
    <m/>
    <s v="špičky pro pipety Gilson"/>
    <m/>
    <m/>
    <s v="Gilson pippete tips"/>
    <s v="Špičky typ pipetman diamond DF10, objem 0,1-1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
    <s v="cena za balení"/>
    <x v="47"/>
    <m/>
    <m/>
    <m/>
    <m/>
    <s v="Sipoch"/>
    <s v="týden"/>
    <n v="10"/>
    <n v="2994"/>
    <s v="balení"/>
    <n v="29940"/>
  </r>
  <r>
    <m/>
    <s v="Kožíšek, Doležal, Horn"/>
    <s v="špičky pro automatické pipety"/>
    <s v="pipette tips"/>
    <m/>
    <m/>
    <m/>
    <s v="špičky pro pipety Gilson"/>
    <m/>
    <m/>
    <s v="Gilson pippete tips"/>
    <s v="Špičky typ pipetman diamond DFL10, objem 0,1-10 µl, dlouhé,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
    <s v="cena za balení"/>
    <x v="47"/>
    <m/>
    <m/>
    <m/>
    <m/>
    <s v="Sipoch"/>
    <s v="týden"/>
    <n v="10"/>
    <n v="2994"/>
    <s v="balení"/>
    <n v="29940"/>
  </r>
  <r>
    <m/>
    <s v="Kožíšek, Doležal, Horn"/>
    <s v="špičky pro automatické pipety"/>
    <s v="pipette tips"/>
    <m/>
    <m/>
    <m/>
    <s v="špičky pro pipety Gilson"/>
    <m/>
    <m/>
    <s v="Gilson pippete tips"/>
    <s v="Špičky typ pipetman diamond DF30, objem 2 - 3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960 ks"/>
    <s v="cena za balení"/>
    <x v="47"/>
    <m/>
    <m/>
    <m/>
    <m/>
    <s v="Sipoch"/>
    <s v="týden"/>
    <n v="10"/>
    <n v="2861"/>
    <s v="balení"/>
    <n v="28610"/>
  </r>
  <r>
    <m/>
    <s v="Kožíšek, Doležal, Horn"/>
    <s v="špičky pro automatické pipety"/>
    <s v="pipette tips"/>
    <m/>
    <m/>
    <m/>
    <s v="špičky pro pipety Gilson"/>
    <m/>
    <m/>
    <s v="Gilson pippete tips"/>
    <s v="Špičky typ pipetman diamond DF100, objem 10 -1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5"/>
    <n v="2861"/>
    <s v="balení"/>
    <n v="14305"/>
  </r>
  <r>
    <m/>
    <s v="Kožíšek, Doležal, Horn"/>
    <s v="špičky pro automatické pipety"/>
    <s v="pipette tips"/>
    <m/>
    <m/>
    <m/>
    <s v="špičky pro pipety Gilson"/>
    <m/>
    <m/>
    <s v="Gilson pippete tips"/>
    <s v="Špičky typ pipetman diamond DF200, objem 20 -2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5"/>
    <n v="2861"/>
    <s v="balení"/>
    <n v="42915"/>
  </r>
  <r>
    <m/>
    <s v="Kožíšek, Doležal, Horn"/>
    <s v="špičky pro automatické pipety"/>
    <s v="pipette tips"/>
    <m/>
    <m/>
    <m/>
    <s v="špičky pro pipety Gilson"/>
    <m/>
    <m/>
    <s v="Gilson pippete tips"/>
    <s v="Špičky typ pipetman diamond DF300, objem 20-3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0"/>
    <n v="1331"/>
    <s v="balení"/>
    <n v="13310"/>
  </r>
  <r>
    <m/>
    <s v="Kožíšek, Doležal, Horn"/>
    <s v="špičky pro automatické pipety"/>
    <s v="pipette tips"/>
    <m/>
    <m/>
    <m/>
    <s v="špičky pro pipety Gilson"/>
    <m/>
    <m/>
    <s v="Gilson pippete tips"/>
    <s v="Špičky typ pipetman diamond DF1000, objem 100 -10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0"/>
    <n v="3194"/>
    <s v="balení"/>
    <n v="31940"/>
  </r>
  <r>
    <m/>
    <s v="Kožíšek, Doležal, Horn"/>
    <s v="špičky pro automatické pipety"/>
    <s v="pipette tips"/>
    <m/>
    <m/>
    <m/>
    <s v="špičky pro pipety Gilson"/>
    <m/>
    <m/>
    <s v="Gilson pippete tips"/>
    <s v="Špičky typ pipetman diamond DF1200, objem 100 -1200 µl, sterilní, s garancí SAL 10-6 (ISO 11137),  musí být z čistého polypropylenu, s filtrem, filtr musí zachycovat aerosoly vytvářené během pipetování s účinností shodnou nebo lepší než špičky firmy Gilson, filtr, případně fixační složky použité k jeho fixaci, musí být z materiálů, které nekontaminují nebo i jinak neovlivňují zkoumané vzorky, špičky musí být dodané v boxu s uzávěrem přelepeným pečetním štítkem indikujícím neporušenost balení, s plnou identifikací modelu špičky i čísla šarže a možností plné sledovatelnosti výrobního procesu dle kódu na krabičce,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0"/>
    <n v="4808"/>
    <s v="balení"/>
    <n v="48080"/>
  </r>
  <r>
    <m/>
    <s v="Kožíšek, Doležal, Horn"/>
    <s v="špičky pro automatické pipety"/>
    <s v="pipette tips"/>
    <m/>
    <m/>
    <m/>
    <s v="špičky pro pipety Gilson"/>
    <m/>
    <m/>
    <s v="Gilson pippete tips"/>
    <s v="Špičky typ pipetman diamond D10, objem 0,1-1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25"/>
    <n v="6222"/>
    <s v="balení"/>
    <n v="155550"/>
  </r>
  <r>
    <m/>
    <s v="Kožíšek, Doležal, Horn"/>
    <s v="špičky pro automatické pipety"/>
    <s v="pipette tips"/>
    <m/>
    <m/>
    <m/>
    <s v="špičky pro pipety Gilson"/>
    <m/>
    <m/>
    <s v="Gilson pippete tips"/>
    <s v="Špičky typ pipetman diamond DL10, objem 0,1-10 µl, dlouhé,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25"/>
    <n v="6222"/>
    <s v="balení"/>
    <n v="155550"/>
  </r>
  <r>
    <m/>
    <s v="Kožíšek, Doležal, Horn"/>
    <s v="špičky pro automatické pipety"/>
    <s v="pipette tips"/>
    <m/>
    <m/>
    <m/>
    <s v="špičky pro pipety Gilson"/>
    <m/>
    <m/>
    <s v="Gilson pippete tips"/>
    <s v="Špičky typ pipetman diamond D200, objem 20 -2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20"/>
    <n v="2861"/>
    <s v="balení"/>
    <n v="57220"/>
  </r>
  <r>
    <m/>
    <s v="Kožíšek, Doležal, Horn"/>
    <s v="špičky pro automatické pipety"/>
    <s v="pipette tips"/>
    <m/>
    <m/>
    <m/>
    <s v="špičky pro pipety Gilson"/>
    <m/>
    <m/>
    <s v="Gilson pippete tips"/>
    <s v="Špičky typ pipetman diamond D300, objem 20-3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0"/>
    <n v="1197"/>
    <s v="balení"/>
    <n v="11970"/>
  </r>
  <r>
    <m/>
    <s v="Kožíšek, Doležal, Horn"/>
    <s v="špičky pro automatické pipety"/>
    <s v="pipette tips"/>
    <m/>
    <m/>
    <m/>
    <s v="špičky pro pipety Gilson"/>
    <m/>
    <m/>
    <s v="Gilson pippete tips"/>
    <s v="Špičky typ pipetman diamond D1000, objem 100 -1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25"/>
    <n v="3194"/>
    <s v="balení"/>
    <n v="79850"/>
  </r>
  <r>
    <m/>
    <s v="Kožíšek, Doležal, Horn"/>
    <s v="špičky pro automatické pipety"/>
    <s v="pipette tips"/>
    <m/>
    <m/>
    <m/>
    <s v="špičky pro pipety Gilson"/>
    <m/>
    <m/>
    <s v="Gilson pippete tips"/>
    <s v="Špičky typ pipetman diamond D1200, objem 100 -12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25"/>
    <n v="4808"/>
    <s v="balení"/>
    <n v="120200"/>
  </r>
  <r>
    <m/>
    <s v="Kožíšek, Doležal, Horn"/>
    <s v="špičky pro automatické pipety"/>
    <s v="pipette tips"/>
    <m/>
    <m/>
    <m/>
    <s v="špičky pro pipety Gilson"/>
    <m/>
    <m/>
    <s v="Gilson pippete tips"/>
    <s v="Špičky typ pipetman diamond D5000, objem 1000 - 5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10"/>
    <n v="1996"/>
    <s v="balení"/>
    <n v="199202"/>
  </r>
  <r>
    <m/>
    <s v="Kožíšek, Doležal, Horn"/>
    <s v="špičky pro automatické pipety"/>
    <s v="pipette tips"/>
    <m/>
    <m/>
    <m/>
    <s v="špičky pro pipety Gilson"/>
    <m/>
    <m/>
    <s v="Gilson pippete tips"/>
    <s v="Špičky typ pipetman diamond D10000, objem 1000 - 10000 µl, nesterilní, špičky musí být autoklávovatelné a i po autoklávování splňovat technickou speifikaci úrovně Gilson, musí být z 100% čistého polypropylenu,špičky musí být dodané v sáčcích, s dvojitým uzávěrem, druhým zipovým, který umožňuje opakované a bezpečné uzavření špiček v sáčku, špičky musí být plně funkčně/mechanicky kompatibilní s pipetami Gilson - Pipetman P, při kalibraci pipety s těmito špičkami musí splňovat technickou specifikaci Gilson definovanou pro Pipetman, splnění ISO 8655 je nepostačující, dodavatel musí prokázat/doložit způsob ověřování této shody, každé jednotlivé balení špiček musí být označováno výrobní šarží, vzorky šarží musí být testovány nezávislou akreditovanou laboratoří  na nepřítomnost kovů s detekčními limity shodnými nebo nižšími než specifikuje firma Gilson, ke každé šarži je na vyžádání vystaven certifikát, kvalita výroby musí být v souladu s direktivou 98/79/EC pro IVD-prohlášení výrobce, balení 10 x 1000 ks"/>
    <s v="cena za balení"/>
    <x v="47"/>
    <m/>
    <m/>
    <m/>
    <m/>
    <s v="Sipoch"/>
    <s v="týden"/>
    <n v="5"/>
    <n v="1464"/>
    <s v="balení"/>
    <n v="366000"/>
  </r>
  <r>
    <m/>
    <s v="Vučková, Řezáčová"/>
    <s v="špičky pro automatické pipety"/>
    <s v="pipette tips"/>
    <m/>
    <m/>
    <m/>
    <s v="špičky pro pipety Gilson"/>
    <m/>
    <m/>
    <s v="Gilson pippete tips, tower pack"/>
    <s v="Špičky typ pipetman Diamonds D1000ST - Tower Pack, objem 100 -100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7 plat po 96 ks špiček, prodává se po 10 baleních v krabici"/>
    <s v="cena za balení"/>
    <x v="47"/>
    <m/>
    <m/>
    <m/>
    <n v="12"/>
    <s v="Sipoch spol. Ltd."/>
    <s v="týden"/>
    <n v="16"/>
    <n v="1264"/>
    <s v="balení"/>
    <n v="20224"/>
  </r>
  <r>
    <m/>
    <s v="Vučková, Řezáčová"/>
    <s v="špičky pro automatické pipety"/>
    <s v="pipette tips"/>
    <m/>
    <m/>
    <m/>
    <s v="špičky pro pipety Gilson"/>
    <m/>
    <m/>
    <s v="Gilson pippete tips, tower pack"/>
    <s v="Špičky typ pipetman Diamonds D200ST - Tower Pack, objem 2 -20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10 plat po 96 ks špiček, prodává se po 10 baleních v krabici"/>
    <s v="cena za balení"/>
    <x v="47"/>
    <m/>
    <m/>
    <m/>
    <n v="12"/>
    <s v="Sipoch spol. Ltd."/>
    <s v="týden"/>
    <n v="17"/>
    <n v="1198"/>
    <s v="balení"/>
    <n v="20366"/>
  </r>
  <r>
    <m/>
    <s v="Vučková, Řezáčová"/>
    <s v="špičky pro automatické pipety"/>
    <s v="pipette tips"/>
    <m/>
    <m/>
    <m/>
    <s v="špičky pro pipety Gilson"/>
    <m/>
    <m/>
    <s v="Gilson pippete tips, tower pack"/>
    <s v="Špičky typ pipetman Diamonds D10 - Tower Pack, objem 0,1 -10 µl, sterilní,každý sterilní Tower Pack je balen individuálně v plastovém obalu medicínské kvality, aby byl maximálně ochráněn před kontaminací. Sterilita je garantována po dobu 5 let červenou samolepkou, která indukuje, že špičky byly vystaveny gama záření. Špičky musí být opatřeny štítkem s plnou identifikací modelu a čísla šarže a možností plné sledovatelnosti. Špičky musí být plně funkčně/mechanicky kompatibilní s pipetami Gilson-Pipetman P. Vzorky šarží musí být testovány nezávislou akreditovanou laboratoří na nepřítomnost kovů s detekčními limity shodnými/nižšími nez specifikuje firma Gilson. Všechny špičky musí být bez detekovatelných DNA, RNA, DNAs, RNAs, ATP a endotoxinů. Ke každé šarži je na požádání vystaven certifikát. Každé balení obsahuje 10 plat po 96 ks špiček, prodává se po 10 baleních v krabici"/>
    <s v="cena za balení"/>
    <x v="47"/>
    <m/>
    <m/>
    <m/>
    <n v="8"/>
    <s v="Sipoch spol. Ltd."/>
    <s v="týden"/>
    <n v="12"/>
    <n v="1437"/>
    <s v="balení"/>
    <n v="17244"/>
  </r>
  <r>
    <m/>
    <s v="Kožíšek, Doležal, Horn"/>
    <s v="špičky pro automatické pipety"/>
    <s v="pipette tips"/>
    <m/>
    <m/>
    <m/>
    <s v="špičky pro pipety Eppendorf"/>
    <m/>
    <m/>
    <s v="Eppendorf pippete tips"/>
    <s v="Špičky typ epTIPS, objem 0,1 – 2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
    <s v="cena za balení"/>
    <x v="48"/>
    <m/>
    <m/>
    <m/>
    <m/>
    <s v="Eppendorf"/>
    <s v="týden"/>
    <n v="20"/>
    <n v="1827"/>
    <s v="balení"/>
    <n v="36540"/>
  </r>
  <r>
    <m/>
    <s v="Kožíšek, Doležal, Horn"/>
    <s v="špičky pro automatické pipety"/>
    <s v="pipette tips"/>
    <m/>
    <m/>
    <m/>
    <s v="špičky pro pipety Eppendorf"/>
    <m/>
    <m/>
    <s v="Eppendorf pippete tips"/>
    <s v="Špičky typ epTIPS, objem 0,1 – 10 µl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
    <s v="cena za balení"/>
    <x v="48"/>
    <m/>
    <m/>
    <m/>
    <m/>
    <s v="Eppendorf"/>
    <s v="týden"/>
    <n v="20"/>
    <n v="1827"/>
    <s v="balení"/>
    <n v="36540"/>
  </r>
  <r>
    <m/>
    <s v="Kožíšek, Doležal, Horn"/>
    <s v="špičky pro automatické pipety"/>
    <s v="pipette tips"/>
    <m/>
    <m/>
    <m/>
    <s v="špičky pro pipety Eppendorf"/>
    <m/>
    <m/>
    <s v="Eppendorf pippete tips"/>
    <s v="Špičky typ epTIPS, objem 2 – 20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
    <s v="cena za balení"/>
    <x v="48"/>
    <m/>
    <m/>
    <m/>
    <m/>
    <s v="Eppendorf"/>
    <s v="týden"/>
    <n v="25"/>
    <n v="905"/>
    <s v="balení"/>
    <n v="22625"/>
  </r>
  <r>
    <m/>
    <s v="Kožíšek, Doležal, Horn"/>
    <s v="špičky pro automatické pipety"/>
    <s v="pipette tips"/>
    <m/>
    <m/>
    <m/>
    <s v="špičky pro pipety Eppendorf"/>
    <m/>
    <m/>
    <s v="Eppendorf pippete tips"/>
    <s v="Špičky typ epTIPS, objem 50 – 100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
    <s v="cena za balení"/>
    <x v="48"/>
    <m/>
    <m/>
    <m/>
    <m/>
    <s v="Eppendorf"/>
    <s v="týden"/>
    <n v="15"/>
    <n v="1064"/>
    <s v="balení"/>
    <n v="15960"/>
  </r>
  <r>
    <m/>
    <s v="Kožíšek, Doležal, Horn"/>
    <s v="špičky pro automatické pipety"/>
    <s v="pipette tips"/>
    <m/>
    <m/>
    <m/>
    <s v="špičky pro pipety Eppendorf"/>
    <m/>
    <m/>
    <s v="Eppendorf pippete tips"/>
    <s v="Špičky typ epTIPS, objem 50 – 125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000 ks"/>
    <s v="cena za balení"/>
    <x v="48"/>
    <m/>
    <m/>
    <m/>
    <m/>
    <s v="Eppendorf"/>
    <s v="týden"/>
    <n v="10"/>
    <n v="1839"/>
    <s v="balení"/>
    <n v="18390"/>
  </r>
  <r>
    <m/>
    <s v="Kožíšek, Doležal, Horn"/>
    <s v="špičky pro automatické pipety"/>
    <s v="pipette tips"/>
    <m/>
    <m/>
    <m/>
    <s v="špičky pro pipety Eppendorf"/>
    <m/>
    <m/>
    <s v="Eppendorf pippete tips"/>
    <s v="Špičky typ epTIPS, objem 0,1 – 5 m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500 ks"/>
    <s v="cena za balení"/>
    <x v="48"/>
    <m/>
    <m/>
    <m/>
    <m/>
    <s v="Eppendorf"/>
    <s v="týden"/>
    <n v="10"/>
    <n v="1452"/>
    <s v="balení"/>
    <n v="14520"/>
  </r>
  <r>
    <m/>
    <s v="Kožíšek, Doležal, Horn"/>
    <s v="špičky pro automatické pipety"/>
    <s v="pipette tips"/>
    <m/>
    <m/>
    <m/>
    <s v="špičky pro pipety Eppendorf"/>
    <m/>
    <m/>
    <s v="Eppendorf pippete tips"/>
    <s v="Špičky typ epTIPS, objem 0,5 – 10 m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200 ks"/>
    <s v="cena za balení"/>
    <x v="48"/>
    <m/>
    <m/>
    <m/>
    <m/>
    <s v="Eppendorf"/>
    <s v="týden"/>
    <n v="10"/>
    <n v="1597"/>
    <s v="balení"/>
    <n v="15970"/>
  </r>
  <r>
    <m/>
    <s v="Kožíšek, Doležal, Horn"/>
    <s v="špičky pro automatické pipety"/>
    <s v="pipette tips"/>
    <m/>
    <m/>
    <m/>
    <s v="špičky pro pipety Eppendorf"/>
    <m/>
    <m/>
    <s v="Eppendorf pippete tips"/>
    <s v="Špičky typ epTIPS, Geloader, objem 0,5 – 20 µl špičky musí být plně kompatibilní s pipetami Eppendorf a tato kompatibilita musí být potvrzena výrobcem pipet, dodavatel musí doložit, že přesnost pipetování vysoutěžených špiček je shodná či lepší než ta uváděná výrobcem při použití pipetmanů Eppendorf a originálních špiček, vstupní materiál musí být čistý PP bez použití biocidů, plastifikátorů, mazadel lisovacích forem (slip agents); výroba musí probíhat v kontrolovaném bezprašném prostředí-třída 8 (podle ISO14644), bal 192 ks"/>
    <s v="cena za balení"/>
    <x v="48"/>
    <m/>
    <m/>
    <m/>
    <m/>
    <s v="Eppendorf"/>
    <s v="týden"/>
    <n v="20"/>
    <n v="1588"/>
    <s v="balení"/>
    <n v="31760"/>
  </r>
  <r>
    <m/>
    <s v="Kožíšek, Doležal, Horn"/>
    <s v="špičky pro automatické pipety"/>
    <s v="pipette tips"/>
    <m/>
    <m/>
    <m/>
    <s v="špičky pro pipety Eppendorf"/>
    <m/>
    <m/>
    <s v="Eppendorf pippete tips, low retention"/>
    <s v="Špičky typ eppendorf low retention, objem 50 - 1 000 μ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
    <s v="cena za balení"/>
    <x v="48"/>
    <m/>
    <m/>
    <m/>
    <m/>
    <s v="Eppendorf"/>
    <s v="týden"/>
    <n v="10"/>
    <n v="1897"/>
    <s v="balení"/>
    <n v="18970"/>
  </r>
  <r>
    <m/>
    <s v="Kožíšek, Doležal, Horn"/>
    <s v="špičky pro automatické pipety"/>
    <s v="pipette tips"/>
    <m/>
    <m/>
    <m/>
    <s v="špičky pro pipety Eppendorf"/>
    <m/>
    <m/>
    <s v="Eppendorf pippete tips, low retention"/>
    <s v="Špičky typ eppendorf low retention, objem 2 - 200 μ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
    <s v="cena za balení"/>
    <x v="48"/>
    <m/>
    <m/>
    <m/>
    <m/>
    <s v="Eppendorf"/>
    <s v="týden"/>
    <n v="10"/>
    <n v="1897"/>
    <s v="balení"/>
    <n v="18970"/>
  </r>
  <r>
    <m/>
    <s v="Kožíšek, Doležal, Horn"/>
    <s v="špičky pro automatické pipety"/>
    <s v="pipette tips"/>
    <m/>
    <m/>
    <m/>
    <s v="špičky pro pipety Eppendorf"/>
    <m/>
    <m/>
    <s v="Eppendorf pippete tips, low retention"/>
    <s v="Špičky typ eppendorf low retention, objem 0,1 – 10 µ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
    <s v="cena za balení"/>
    <x v="48"/>
    <m/>
    <m/>
    <m/>
    <m/>
    <s v="Eppendorf"/>
    <s v="týden"/>
    <n v="10"/>
    <n v="2300"/>
    <s v="balení"/>
    <n v="23000"/>
  </r>
  <r>
    <m/>
    <s v="Kožíšek, Doležal, Horn"/>
    <s v="špičky pro automatické pipety"/>
    <s v="pipette tips"/>
    <m/>
    <m/>
    <m/>
    <s v="špičky pro pipety Eppendorf"/>
    <m/>
    <m/>
    <s v="Eppendorf pippete tips, low retention"/>
    <s v="Špičky typ eppendorf low retention, objem 0,5 – 20 µL dodání v podnosech kompatibilních se stávajícími stojany na špičky typu eppendorf, dodavatel musí doložit, že přesnost pipetování vysoutěžených špiček je shodná či lepší než ta uváděná výrobcem při použití pipetmanů Eppendorf a originálních špiček, špičky musí být speciálně upravené pro práci s kapalinami s obsahem detergentu a deklarovat nízký reziduální objem detergentu ve špičkách po pipetování, povrch špiček musí být upravený fyzikálně na molekulární úrovni (bez povrchové chemické úpravy, např. silikon) pro snížení povrchového napětí materiálu, povrch musí zamezovat ulpívání kapaliny na povrchu špičky a zlepšovat přesnost pipetování a minimalizovat ztráty pipetovaných kapalin, balení 10 x 96 ks"/>
    <s v="cena za balení"/>
    <x v="48"/>
    <m/>
    <m/>
    <m/>
    <m/>
    <s v="Eppendorf"/>
    <s v="týden"/>
    <n v="10"/>
    <n v="2240"/>
    <s v="balení"/>
    <n v="22400"/>
  </r>
  <r>
    <m/>
    <s v="Kožíšek, Doležal, Horn"/>
    <s v="špičky pro automatické pipety"/>
    <m/>
    <m/>
    <s v="MUF-Pro s.r.o."/>
    <s v="DD713114"/>
    <s v="Špičky ClearLine, objem 10 µl, sterilní, s filtrem, dlouhé, graduované, snížená retence, kompatibilní s pipetami Gilson, balení 960 ks"/>
    <n v="1200"/>
    <n v="1452"/>
    <m/>
    <s v="Špičky typ clearline, objem 10 µl, sterilní, s filtrem, dlouhé, graduované, snížená retence, kompatibilní s pipetami Gilson, balení 960 ks"/>
    <s v="cena za balení"/>
    <x v="49"/>
    <m/>
    <m/>
    <m/>
    <m/>
    <s v="MUF-Pro s.r.o."/>
    <s v="týden"/>
    <n v="20"/>
    <n v="1452"/>
    <m/>
    <n v="29040"/>
  </r>
  <r>
    <m/>
    <s v="Kožíšek, Doležal, Horn"/>
    <s v="špičky pro automatické pipety"/>
    <m/>
    <m/>
    <s v="MUF-Pro s.r.o."/>
    <s v="DD713115"/>
    <s v="Špičky ClearLine, objem 20 µl, sterilní, s filtrem, dlouhé, graduované, snížená retence, kompatibilní s pipetami Gilson, balení 960 ks"/>
    <n v="1200"/>
    <n v="1452"/>
    <m/>
    <s v="Špičky typ clearline, objem 20 µl, sterilní, s filtrem, dlouhé, graduované, snížená retence, kompatibilní s pipetami Gilson, balení 960 ks"/>
    <s v="cena za balení"/>
    <x v="49"/>
    <m/>
    <m/>
    <m/>
    <m/>
    <s v="MUF-Pro s.r.o."/>
    <s v="týden"/>
    <n v="20"/>
    <n v="1452"/>
    <m/>
    <n v="29040"/>
  </r>
  <r>
    <m/>
    <s v="Kožíšek, Doležal, Horn"/>
    <s v="špičky pro automatické pipety"/>
    <m/>
    <m/>
    <s v="MUF-Pro s.r.o."/>
    <s v="DD713116"/>
    <s v="Špičky ClearLine, objem 100 µl, sterilní, s filtrem, dlouhé, graduované, snížená retence, kompatibilní s pipetami Gilson, balení 960 ks"/>
    <n v="1200"/>
    <n v="1452"/>
    <m/>
    <s v="Špičky typ clearline, objem 100 µl, sterilní, s filtrem, dlouhé, graduované, snížená retence, kompatibilní s pipetami Gilson, balení 960 ks"/>
    <s v="cena za balení"/>
    <x v="49"/>
    <m/>
    <m/>
    <m/>
    <m/>
    <s v="MUF-Pro s.r.o."/>
    <s v="týden"/>
    <n v="10"/>
    <n v="1452"/>
    <m/>
    <n v="14520"/>
  </r>
  <r>
    <m/>
    <s v="Kožíšek, Doležal, Horn"/>
    <s v="špičky pro automatické pipety"/>
    <m/>
    <m/>
    <s v="MUF-Pro s.r.o."/>
    <s v="DD713117"/>
    <s v="Špičky ClearLine, objem 200 µl, sterilní, s filtrem, dlouhé, graduované, snížená retence, kompatibilní s pipetami Gilson, balení 960 ks"/>
    <n v="1200"/>
    <n v="1452"/>
    <m/>
    <s v="Špičky typ clearline, objem 200 µl, sterilní, s filtrem, dlouhé, graduované, snížená retence, kompatibilní s pipetami Gilson, balení 960 ks"/>
    <s v="cena za balení"/>
    <x v="49"/>
    <m/>
    <m/>
    <m/>
    <m/>
    <s v="MUF-Pro s.r.o."/>
    <s v="týden"/>
    <n v="20"/>
    <n v="1452"/>
    <m/>
    <n v="29040"/>
  </r>
  <r>
    <m/>
    <s v="Kožíšek, Doležal, Horn"/>
    <s v="špičky pro automatické pipety"/>
    <m/>
    <m/>
    <s v="MUF-Pro s.r.o."/>
    <s v="DD134000CL"/>
    <s v="Špičky ClearLine, objem 50 - 1250 µl, sterilní, s filtrem, dlouhé, graduované, snížená retence, kompatibilní s pipetami Gilson, balení 768 ks"/>
    <n v="1200"/>
    <n v="1452"/>
    <m/>
    <s v="Špičky typ clearline, objem 50 - 1250 µl, sterilní, s filtrem, dlouhé, graduované, snížená retence, kompatibilní s pipetami Gilson, balení 768 ks"/>
    <s v="cena za balení"/>
    <x v="49"/>
    <m/>
    <m/>
    <m/>
    <m/>
    <s v="MUF-Pro s.r.o."/>
    <s v="týden"/>
    <n v="15"/>
    <n v="1161"/>
    <m/>
    <n v="17415"/>
  </r>
  <r>
    <m/>
    <s v="Kožíšek, Doležal, Horn"/>
    <s v="špičky pro automatické pipety"/>
    <m/>
    <m/>
    <s v="MUF-Pro s.r.o."/>
    <s v="DD713141"/>
    <s v="Špičky ClearLine, 10 µl, sterilní, bez filtru, dlouhé, graduované, snížená retence, kompatibilní s pipetami Gilson, balení reload, 960 ks"/>
    <n v="566.4"/>
    <n v="685.34399999999994"/>
    <m/>
    <s v="Špičky typ clearline, objem 10 µl, sterilní, bez filtru, dlouhé, graduované, snížená retence, kompatibilní s pipetami Gilson, balení 960 ks"/>
    <s v="cena za balení"/>
    <x v="49"/>
    <m/>
    <m/>
    <m/>
    <m/>
    <s v="MUF-Pro s.r.o."/>
    <s v="týden"/>
    <n v="15"/>
    <n v="1452"/>
    <m/>
    <n v="21780"/>
  </r>
  <r>
    <m/>
    <s v="Kožíšek, Doležal, Horn"/>
    <s v="špičky pro automatické pipety"/>
    <m/>
    <m/>
    <s v="MUF-Pro s.r.o."/>
    <s v="DD713143"/>
    <s v="Špičky ClearLine, objem 200 µl, sterilní, bez filtru, dlouhé, graduované, snížená retence, kompatibilní s pipetami Gilson, balení 960 ks"/>
    <n v="566.4"/>
    <n v="685.34399999999994"/>
    <m/>
    <s v="Špičky typ clearline, objem 200 µl, sterilní, bez filtru, dlouhé, graduované, snížená retence, kompatibilní s pipetami Gilson, balení 960 ks"/>
    <s v="cena za balení"/>
    <x v="49"/>
    <m/>
    <m/>
    <m/>
    <m/>
    <s v="MUF-Pro s.r.o."/>
    <s v="týden"/>
    <n v="15"/>
    <n v="1452"/>
    <m/>
    <n v="21780"/>
  </r>
  <r>
    <m/>
    <s v="Kožíšek, Doležal, Horn"/>
    <s v="špičky pro automatické pipety"/>
    <m/>
    <m/>
    <s v="MUF-Pro s.r.o."/>
    <s v="DD134750CL"/>
    <s v="Špičky ClearLine, objem 50 - 1250 µl, sterilní, bez filtru, dlouhé, graduované, snížená retence, kompatibilní s pipetami Gilson, balení 960 ks"/>
    <n v="566.4"/>
    <n v="685.34399999999994"/>
    <m/>
    <s v="Špičky typ clearline, objem 50 - 1250 µl, sterilní, bez filtru, dlouhé, graduované, snížená retence, kompatibilní s pipetami Gilson, balení 960 ks"/>
    <s v="cena za balení"/>
    <x v="49"/>
    <m/>
    <m/>
    <m/>
    <m/>
    <s v="MUF-Pro s.r.o."/>
    <s v="týden"/>
    <n v="10"/>
    <n v="1452"/>
    <m/>
    <n v="14520"/>
  </r>
  <r>
    <m/>
    <s v="Kožíšek, Doležal, Horn"/>
    <s v="špičky pro automatické pipety"/>
    <m/>
    <m/>
    <s v="MUF-Pro s.r.o."/>
    <s v="DD713110"/>
    <s v="Špičky ClearLine, objem 10 µl, nesterilní, bez filtru, dlouhé, graduované, snížená retence, kompatibilní s pipetami Gilson, balení 960 ks"/>
    <n v="566.4"/>
    <n v="685.34399999999994"/>
    <m/>
    <s v="Špičky typ clearline, objem 10 µl, nesterilní, bez filtru, dlouhé, graduované, snížená retence, kompatibilní s pipetami Gilson, balení 960 ks"/>
    <s v="cena za balení"/>
    <x v="49"/>
    <m/>
    <m/>
    <m/>
    <m/>
    <s v="MUF-Pro s.r.o."/>
    <s v="týden"/>
    <n v="10"/>
    <n v="685"/>
    <m/>
    <n v="6850"/>
  </r>
  <r>
    <m/>
    <s v="Kožíšek, Doležal, Horn"/>
    <s v="špičky pro automatické pipety"/>
    <m/>
    <m/>
    <s v="MUF-Pro s.r.o."/>
    <s v="DD713111"/>
    <s v="Špičky ClearLine, objem 200 µl, nesterilní, bez filtru, dlouhé, graduované, snížená retence, kompatibilní s pipetami Gilson, balení reload 960 ks"/>
    <n v="566.4"/>
    <n v="685.34399999999994"/>
    <m/>
    <s v="Špičky typ clearline, objem 200 µl, nesterilní, bez filtru, dlouhé, graduované, snížená retence, kompatibilní s pipetami Gilson, balení 960 ks"/>
    <s v="cena za balení"/>
    <x v="49"/>
    <m/>
    <m/>
    <m/>
    <m/>
    <s v="MUF-Pro s.r.o."/>
    <s v="týden"/>
    <n v="10"/>
    <n v="568"/>
    <m/>
    <n v="5680"/>
  </r>
  <r>
    <m/>
    <s v="Kožíšek, Doležal, Horn"/>
    <s v="špičky pro automatické pipety"/>
    <m/>
    <m/>
    <s v="EAST PORT Praha s.r.o."/>
    <s v="783201"/>
    <s v="Špičky Biohit, objem 0,1 – 10 µL , délka31,5mm, kompatibilní s pipetami Biohit/ Sartorius, sterilní, s filtrem, balení 10x 96 ks v boxu"/>
    <n v="3427"/>
    <n v="4146.67"/>
    <m/>
    <s v="Špičky typ biohit A, objem 0,1 – 10 µL , délka31,5mm, kompatibilní s pipetami Biohit/ Sartorius, sterilní, s filtrem, balení 100 až 1000 ks v boxu či v sáčku, "/>
    <s v="cena za kus"/>
    <x v="50"/>
    <m/>
    <m/>
    <m/>
    <m/>
    <s v="kdokoliv"/>
    <s v="týden"/>
    <n v="8000"/>
    <n v="958"/>
    <s v="1000ks "/>
    <n v="7664"/>
  </r>
  <r>
    <m/>
    <s v="Kožíšek, Doležal, Horn"/>
    <s v="špičky pro automatické pipety"/>
    <m/>
    <m/>
    <s v="Fisher Scientific spol. s r. o."/>
    <s v="4059.9056"/>
    <s v="Špičky Biohit N, objem 0,5 - 300 µl, délka52,5mm, kompatibilní s pipetami Biohit/ Sartorius, sterilní, s filtrem, balení 960 ks v boxu či v sáčku, "/>
    <n v="3370"/>
    <n v="4077.7"/>
    <m/>
    <s v="Špičky typ biohit N, objem 0,5 - 300 µl, délka 52,5mm, kompatibilní s pipetami Biohit/ Sartorius, sterilní, s filtrem, balení 100 až 1000 ks v boxu či v sáčku, "/>
    <s v="cena za kus"/>
    <x v="50"/>
    <m/>
    <m/>
    <m/>
    <m/>
    <s v="kdokoliv"/>
    <s v="týden"/>
    <n v="8000"/>
    <n v="899"/>
    <s v="960 ks"/>
    <n v="7492"/>
  </r>
  <r>
    <m/>
    <s v="Kožíšek, Doležal, Horn"/>
    <s v="špičky pro automatické pipety"/>
    <m/>
    <m/>
    <s v="Fisher Scientific spol. s r. o."/>
    <s v="4059.9016"/>
    <s v="Špičky Sartorius Biohit E 10 - 1000ul, 10x96ks, Refill pack"/>
    <n v="1353"/>
    <n v="1637.1299999999999"/>
    <m/>
    <s v="Špičky typ biohit E, objem 10 - 1000 µl, délka71,5mm, kompatibilní s pipetami Biohit/ Sartorius, nesterilní, balení 100 až 1000 ks v boxu či v sáčku, "/>
    <s v="cena za kus"/>
    <x v="50"/>
    <m/>
    <m/>
    <m/>
    <m/>
    <s v="kdokoliv"/>
    <s v="týden"/>
    <n v="8000"/>
    <n v="2185"/>
    <s v="960 ks"/>
    <n v="18208"/>
  </r>
  <r>
    <m/>
    <s v="Kožíšek, Doležal, Horn"/>
    <s v="špičky pro automatické pipety"/>
    <m/>
    <m/>
    <s v="Fisher Scientific spol. s r. o."/>
    <s v="4059.9009"/>
    <s v="Špičky Sartorius Biohit J 100 - 5000ul, 100 ks,volné balení"/>
    <n v="347"/>
    <n v="419.87"/>
    <m/>
    <s v="Špičky typ biohit J, objem 100 - 5000 µl, délka150mm, kompatibilní s pipetami Biohit/ Sartorius, nesterilní, balení 100 až 1000 ks v boxu či v sáčku, "/>
    <s v="cena za kus"/>
    <x v="50"/>
    <m/>
    <m/>
    <m/>
    <m/>
    <s v="kdokoliv"/>
    <s v="týden"/>
    <n v="8000"/>
    <n v="577"/>
    <s v="50 ks"/>
    <n v="92320"/>
  </r>
  <r>
    <m/>
    <s v="Kožíšek, Doležal, Horn"/>
    <s v="špičky pro automatické pipety"/>
    <m/>
    <m/>
    <s v="Fisher Scientific spol. s r. o."/>
    <s v="4059.9004"/>
    <s v="Špičky Sartorius Biohit D 5 - 350ul, 960 ks, volné balení v boxu"/>
    <n v="841"/>
    <n v="1017.61"/>
    <m/>
    <s v="Špičky typ biohit D, objem 50 - 350 µl, délka54mm, kompatibilní s pipetami Biohit/ Sartorius, nesterilní, balení 100 až 1000 ks v boxu či v sáčku, "/>
    <s v="cena za kus"/>
    <x v="50"/>
    <m/>
    <m/>
    <m/>
    <m/>
    <s v="kdokoliv"/>
    <s v="týden"/>
    <n v="8000"/>
    <n v="2185"/>
    <s v="960 ks"/>
    <n v="18208"/>
  </r>
  <r>
    <m/>
    <s v="Kožíšek, Doležal, Horn"/>
    <s v="špičky pro automatické pipety"/>
    <m/>
    <m/>
    <s v="Fisher Scientific spol. s r. o."/>
    <s v="4059.9027"/>
    <s v="Špičky Sartorius Biohit H 50 - 1200ul, 10x96 ks, refill pack"/>
    <n v="1481"/>
    <n v="1792.01"/>
    <m/>
    <s v="Špičky typ biohit H, objem 50 - 1200 µl, délka71,5mm, kompatibilní s pipetami Biohit/ Sartorius, nesterilní, balení 100 až 1000 ks v boxu či v sáčku, "/>
    <s v="cena za kus"/>
    <x v="50"/>
    <m/>
    <m/>
    <m/>
    <m/>
    <s v="kdokoliv"/>
    <s v="týden"/>
    <n v="8000"/>
    <n v="2642"/>
    <s v="960 ks"/>
    <n v="22017"/>
  </r>
  <r>
    <m/>
    <s v="Kožíšek, Doležal, Horn"/>
    <s v="špičky pro automatické pipety"/>
    <m/>
    <m/>
    <s v="Fisher Scientific spol. s r. o."/>
    <s v="4059.9025"/>
    <s v="Špičky Sartorius Biohit Z 50 - 1200ul, délka 90mm, 10x96 ks, single tray"/>
    <n v="1983"/>
    <n v="2399.4299999999998"/>
    <m/>
    <s v="Špičky typ biohit Z, objem 50 - 1200 µl, délka90mm, kompatibilní s pipetami Biohit/ Sartorius, nesterilní, balení 100 až 1000 ks v boxu či v sáčku, "/>
    <s v="cena za kus"/>
    <x v="50"/>
    <m/>
    <m/>
    <m/>
    <m/>
    <s v="kdokoliv"/>
    <s v="týden"/>
    <n v="8000"/>
    <n v="2399"/>
    <s v="960 ks"/>
    <n v="19992"/>
  </r>
  <r>
    <m/>
    <s v="Kožíšek, Doležal, Horn"/>
    <s v="špičky pro automatické pipety"/>
    <m/>
    <m/>
    <s v="WVR International s.r.o."/>
    <s v="613-0578"/>
    <s v="ŠpičkyLTS Rainin, objem 0,5 - 20 µl, nesterilní, balení 1000 ks v sáčku"/>
    <n v="450"/>
    <n v="544.5"/>
    <m/>
    <s v="Špičky typ rainin, objem 0,5 - 20 µl, kompatibilní s pipetami Rainin, nesterilní, balení 100 až 1000 ks v boxu či v sáčku, "/>
    <s v="cena za kus"/>
    <x v="50"/>
    <m/>
    <m/>
    <m/>
    <m/>
    <s v="kdokoliv"/>
    <s v="týden"/>
    <n v="8000"/>
    <n v="1040"/>
    <s v="1000 ks"/>
    <n v="8320"/>
  </r>
  <r>
    <m/>
    <s v="Kožíšek, Doležal, Horn"/>
    <s v="špičky pro automatické pipety"/>
    <m/>
    <m/>
    <s v="WVR International s.r.o."/>
    <s v="613-0581"/>
    <s v="Špičky LTS Rainin, objem 1 - 200 µl, nesterilní, balení 1000 ks v sáčku, "/>
    <n v="450"/>
    <n v="544.5"/>
    <m/>
    <s v="Špičky typ rainin, objem 1 - 200 µl, kompatibilní s pipetami Rainin, nesterilní, balení 100 až 1000 ks v boxu či v sáčku, "/>
    <s v="cena za kus"/>
    <x v="50"/>
    <m/>
    <m/>
    <m/>
    <m/>
    <s v="kdokoliv"/>
    <s v="týden"/>
    <n v="8000"/>
    <n v="1040"/>
    <s v="1000 ks"/>
    <n v="8320"/>
  </r>
  <r>
    <m/>
    <s v="Kožíšek, Doležal, Horn"/>
    <s v="špičky pro automatické pipety"/>
    <m/>
    <m/>
    <s v="WVR International s.r.o."/>
    <s v="613-5432"/>
    <s v="Špičky LTS Rainin, objem 1 - 300 µl, nesterilní, balení 1000 ks v sáčku, "/>
    <n v="450"/>
    <n v="544.5"/>
    <m/>
    <s v="Špičky typ rainin, objem 1 - 300 µl, kompatibilní s pipetami Rainin, nesterilní, balení 100 až 1000 ks v boxu či v sáčku, "/>
    <s v="cena za kus"/>
    <x v="50"/>
    <m/>
    <m/>
    <m/>
    <m/>
    <s v="kdokoliv"/>
    <s v="týden"/>
    <n v="8000"/>
    <n v="1010"/>
    <s v="1000 ks"/>
    <n v="8080"/>
  </r>
  <r>
    <m/>
    <s v="Kožíšek, Doležal, Horn"/>
    <s v="špičky pro automatické pipety"/>
    <m/>
    <m/>
    <s v="WVR International s.r.o."/>
    <s v="613-584"/>
    <s v="Špičky LTS Rainin, objem 100 - 1000 µl, nesterilní, balení 1000 ks v sáčku, "/>
    <n v="450"/>
    <n v="544.5"/>
    <m/>
    <s v="Špičky typ rainin, objem 1000 µl, kompatibilní s pipetami Rainin, nesterilní, balení 100 až 1000 ks v boxu či v sáčku, "/>
    <s v="cena za kus"/>
    <x v="50"/>
    <m/>
    <m/>
    <m/>
    <m/>
    <s v="kdokoliv"/>
    <s v="týden"/>
    <n v="8000"/>
    <n v="1420"/>
    <s v="1000 ks"/>
    <n v="11360"/>
  </r>
  <r>
    <m/>
    <s v="Kožíšek, Doležal, Horn"/>
    <s v="špičky pro automatické pipety"/>
    <m/>
    <m/>
    <s v="P-Lab a.s."/>
    <s v="S309211"/>
    <s v="Špičky Socorex, objem 10 µl, délka 31,4 mm, nesterilní, balení 1000 ks v sáčku"/>
    <n v="613"/>
    <n v="741.73"/>
    <m/>
    <s v="Špičky typ socorex, objem 10 µl, délka 31,4 mm, kompatibilní s pipetami Socorex, nesterilní, balení 100 až 1000 ks v boxu či v sáčku, "/>
    <s v="cena za kus"/>
    <x v="50"/>
    <m/>
    <m/>
    <m/>
    <m/>
    <s v="kdokoliv"/>
    <s v="týden"/>
    <n v="8000"/>
    <n v="741"/>
    <s v="1000 ks"/>
    <n v="5928"/>
  </r>
  <r>
    <m/>
    <s v="Kožíšek, Doležal, Horn"/>
    <s v="špičky pro automatické pipety"/>
    <m/>
    <m/>
    <s v="P-Lab a.s."/>
    <s v="S302102"/>
    <s v="Špičky Socorex, objem 10 µl, délka 38,1 mm, nesterilní, balení 1000 ks v sáčku"/>
    <n v="699"/>
    <n v="845.79"/>
    <m/>
    <s v="Špičky typ socorex, objem 10 µl, délka 38,1 mm, kompatibilní s pipetami Socorex, nesterilní, balení 100 až 1000 ks v boxu či v sáčku, "/>
    <s v="cena za kus"/>
    <x v="50"/>
    <m/>
    <m/>
    <m/>
    <m/>
    <s v="kdokoliv"/>
    <s v="týden"/>
    <n v="8000"/>
    <n v="845"/>
    <s v="1000 ks"/>
    <n v="6760"/>
  </r>
  <r>
    <m/>
    <s v="Kožíšek, Doležal, Horn"/>
    <s v="špičky pro automatické pipety"/>
    <m/>
    <m/>
    <s v="P-Lab a.s."/>
    <s v="S307120"/>
    <s v="Špičky Socorex, objem 200 µl, délka 46,6 mm, nesterilní, balení 1000 ks v sáčku"/>
    <n v="527"/>
    <n v="637.66999999999996"/>
    <m/>
    <s v="Špičky typ socorex, objem 200 µl, délka 46,6 mm, kompatibilní s pipetami Socorex, nesterilní, balení 100 až 1000 ks v boxu či v sáčku, "/>
    <s v="cena za kus"/>
    <x v="50"/>
    <m/>
    <m/>
    <m/>
    <m/>
    <s v="kdokoliv"/>
    <s v="týden"/>
    <n v="8000"/>
    <n v="638"/>
    <s v="1000 ks"/>
    <n v="5104"/>
  </r>
  <r>
    <m/>
    <s v="Kožíšek, Doležal, Horn"/>
    <s v="špičky pro automatické pipety"/>
    <m/>
    <m/>
    <s v="P-Lab a.s."/>
    <s v="S308034"/>
    <s v="Špičky Socorex, objem 350 µl, délka 58,8 mm, nesterilní, balení 1000 ks v sáčku"/>
    <n v="967"/>
    <n v="1170.07"/>
    <m/>
    <s v="Špičky typ socorex, objem 350 µl, délka 58,8 mm, kompatibilní s pipetami Socorex, nesterilní, balení 100 až 1000 ks v boxu či v sáčku, "/>
    <s v="cena za kus"/>
    <x v="50"/>
    <m/>
    <m/>
    <m/>
    <m/>
    <s v="kdokoliv"/>
    <s v="týden"/>
    <n v="8000"/>
    <n v="1170"/>
    <s v="1000 ks"/>
    <n v="9360"/>
  </r>
  <r>
    <m/>
    <s v="Kožíšek, Doležal, Horn"/>
    <s v="špičky pro automatické pipety"/>
    <m/>
    <m/>
    <s v="P-Lab a.s."/>
    <s v="S319110"/>
    <s v="Špičky Socorex, objem 1000 µl, délka 88,8 mm, nesterilní, balení 1000 ks v sáčku"/>
    <n v="675"/>
    <n v="816.75"/>
    <m/>
    <s v="Špičky typ socorex, objem 1000 µl, délka 88,8 mm, kompatibilní s pipetami Socorex, nesterilní, balení 100 až 1000 ks v boxu či v sáčku, "/>
    <s v="cena za kus"/>
    <x v="50"/>
    <m/>
    <m/>
    <m/>
    <m/>
    <s v="kdokoliv"/>
    <s v="týden"/>
    <n v="8000"/>
    <n v="817"/>
    <s v="1000 ks"/>
    <n v="6536"/>
  </r>
  <r>
    <m/>
    <s v="Kožíšek, Doležal, Horn"/>
    <s v="špičky pro automatické pipety"/>
    <m/>
    <m/>
    <s v="P-Lab a.s."/>
    <s v="S309100"/>
    <s v="Špičky Socorex 1000 ul 4x250 ks"/>
    <n v="675"/>
    <n v="816.75"/>
    <m/>
    <s v="Špičky typ socorex, objem 1000 µl, délka 75,9 mm, kompatibilní s pipetami Socorex, nesterilní, balení 100 až 1000 ks v boxu či v sáčku, "/>
    <s v="cena za kus"/>
    <x v="50"/>
    <m/>
    <m/>
    <m/>
    <m/>
    <s v="kdokoliv"/>
    <s v="týden"/>
    <n v="8000"/>
    <n v="817"/>
    <s v="1000 ks"/>
    <n v="6536"/>
  </r>
  <r>
    <m/>
    <s v="Kožíšek, Doležal, Horn"/>
    <s v="špičky pro automatické pipety"/>
    <m/>
    <m/>
    <s v="P-Lab a.s."/>
    <s v="S831202"/>
    <s v="Špičky Socorex 2000 ul 250 ks"/>
    <n v="714"/>
    <n v="863.93999999999994"/>
    <m/>
    <s v="Špičky typ socorex, objem 2000 µl, kompatibilní s pipetami Socorex, nesterilní, balení 100 až 1000 ks v boxu či v sáčku, "/>
    <s v="cena za kus"/>
    <x v="50"/>
    <m/>
    <m/>
    <m/>
    <m/>
    <s v="kdokoliv"/>
    <s v="týden"/>
    <n v="8000"/>
    <n v="864"/>
    <s v="250 ks"/>
    <n v="27648"/>
  </r>
  <r>
    <n v="561"/>
    <s v="Stříšovský, Rampírová"/>
    <s v="tkáňová média"/>
    <s v="media for tissue and cell cultures"/>
    <m/>
    <m/>
    <m/>
    <s v="Fetal Bovine Serum, South American Origin, Heat Inactivated"/>
    <m/>
    <m/>
    <s v="Fetal Bovine Serum, South American Origin, Heat Inactivated"/>
    <s v="Fetal Bovine Serum, South American Origin, tepelně inaktivovaný, balení 500 ml"/>
    <s v="cena za balení"/>
    <x v="51"/>
    <n v="11"/>
    <n v="3"/>
    <m/>
    <n v="14"/>
    <s v="BioTech a.s./Life Technologies Czech Republic s.r.o."/>
    <s v="72 hodin"/>
    <n v="20"/>
    <n v="5251"/>
    <s v="balení"/>
    <n v="105020"/>
  </r>
  <r>
    <n v="550"/>
    <s v="Stříšovský, Rampírová"/>
    <s v="tkáňová média"/>
    <s v="media for tissue and cell cultures"/>
    <m/>
    <m/>
    <m/>
    <s v="FBS"/>
    <m/>
    <m/>
    <s v="FBS"/>
    <s v="Fetal Bovine Serum, South America origin, certifikát kvality, sterilizováno filtrací, balení 500 ml"/>
    <s v="cena za balení"/>
    <x v="51"/>
    <n v="2"/>
    <n v="2"/>
    <n v="2"/>
    <n v="6"/>
    <s v="Life Technologies Czech Republic s.r.o."/>
    <s v="72 hodin"/>
    <n v="40"/>
    <n v="4465"/>
    <s v="balení"/>
    <n v="178600"/>
  </r>
  <r>
    <n v="35"/>
    <s v="Stříšovský, Rampírová"/>
    <s v="tkáňová média"/>
    <s v="media for tissue and cell cultures"/>
    <m/>
    <m/>
    <m/>
    <s v="10xDMEM"/>
    <m/>
    <m/>
    <s v="10xDMEM"/>
    <s v="DMEM, 10x koncentrovaný, tekuté médium, obsahující vysokou hladinu glukózy (25 mM), GlutaMAX™, pyruvát sodný (1 mM), phenol red, bez HEPES, pH 6.8 - 7.2, certifikát ISO 13485, balení 10 x 500 ml"/>
    <s v="cena za balení"/>
    <x v="51"/>
    <n v="2"/>
    <n v="6"/>
    <n v="6"/>
    <n v="14"/>
    <s v="Life Technologies Czech Republic s.r.o."/>
    <s v="72 hodin"/>
    <n v="35"/>
    <n v="5209"/>
    <s v="balení"/>
    <n v="182315"/>
  </r>
  <r>
    <n v="840"/>
    <s v="Stříšovský, Rampírová"/>
    <s v="tkáňová média"/>
    <s v="media for tissue and cell cultures"/>
    <m/>
    <m/>
    <m/>
    <s v="McCoy's 5A (Modified) Medium"/>
    <m/>
    <m/>
    <s v="McCoy's 5A (Modified) Medium"/>
    <s v="McCoy's 5A (modifikované) medium, obsahující vysokou hladinu glukózy, L-glutamin, bacto-peptone, phenol red, bez pyruvátu sodného, bez HEPES, sterilní kapalné médium, balení 500 ml"/>
    <s v="cena za balení"/>
    <x v="51"/>
    <n v="2"/>
    <n v="5"/>
    <n v="2"/>
    <n v="9"/>
    <s v="Life Technologies Czech Republic s.r.o."/>
    <s v="72 hodin"/>
    <n v="10"/>
    <n v="1137"/>
    <s v="balení"/>
    <n v="11370"/>
  </r>
  <r>
    <n v="1170"/>
    <s v="Stříšovský, Rampírová"/>
    <s v="tkáňová média"/>
    <s v="media for tissue and cell cultures"/>
    <m/>
    <m/>
    <m/>
    <s v="RPMI 1640 Medium, 500 ml"/>
    <m/>
    <m/>
    <s v="RPMI 1640 Medium, 500 ml"/>
    <s v="RPMI 1640 medium, obsahující L-glutamin, phenol red, bez HEPES, bez pyruvátu sodného, kapalné médium, sterilizováno filtrací, balení 500 ml"/>
    <s v="cena za balení"/>
    <x v="51"/>
    <n v="6"/>
    <n v="7"/>
    <n v="2"/>
    <n v="15"/>
    <s v="Life Technologies Czech Republic s.r.o."/>
    <s v="72 hodin"/>
    <n v="10"/>
    <n v="468"/>
    <s v="balení"/>
    <n v="4680"/>
  </r>
  <r>
    <n v="1171"/>
    <s v="Stříšovský, Rampírová"/>
    <s v="tkáňová média"/>
    <s v="media for tissue and cell cultures"/>
    <m/>
    <m/>
    <m/>
    <s v="RPMI 1640 Medium, no glutamine"/>
    <m/>
    <m/>
    <s v="RPMI 1640 Medium, no glutamine"/>
    <s v="RPMI 1640 medium, obsahující phenol red, bez L-glutaminu, bez HEPES, kapalné médium, sterilizováno filtrací, balení 500 ml"/>
    <s v="cena za balení"/>
    <x v="51"/>
    <n v="5"/>
    <m/>
    <n v="2"/>
    <n v="7"/>
    <s v="Life Technologies Czech Republic s.r.o."/>
    <s v="72 hodin"/>
    <n v="10"/>
    <n v="468"/>
    <s v="balení"/>
    <n v="4680"/>
  </r>
  <r>
    <n v="459"/>
    <s v="Stříšovský, Rampírová"/>
    <s v="tkáňová média"/>
    <m/>
    <m/>
    <s v="WVR International s.r.o."/>
    <s v="L0102-500"/>
    <s v="DMEM, 4,5 g/l glucose, with L-glutamine, without sodium pyruvate"/>
    <n v="131"/>
    <n v="158.51"/>
    <m/>
    <s v="DMEM, obsahující 4,5 g/l glukózy, s  L-glutaminem, bez pyruvátu sodného, kapalné médium, sterilizováno filtrací, testováno pro růst L929 buněčné linie, balení 500 ml"/>
    <s v="cena za balení"/>
    <x v="52"/>
    <n v="27"/>
    <n v="15"/>
    <n v="20"/>
    <n v="62"/>
    <s v="VWR International s.r.o."/>
    <s v="72 hodin"/>
    <n v="80"/>
    <n v="238"/>
    <m/>
    <n v="19040"/>
  </r>
  <r>
    <n v="459"/>
    <s v="Stříšovský, Rampírová"/>
    <s v="tkáňová média"/>
    <m/>
    <m/>
    <s v="WVR International s.r.o."/>
    <s v="L0103-500P"/>
    <s v="DMEM, 4,5 g/l glucose, with stable glutamine, with sodium pyruvate"/>
    <n v="126"/>
    <n v="152.46"/>
    <m/>
    <s v="DMEM, obsahující vysokou hladinu glukózy, stabilní L-glutamin, pyruvát sodný, kapalné médium, sterilizováno filtrací, testováno pro růst L929 buněčné linie, balení 500 ml"/>
    <s v="cena za balení"/>
    <x v="52"/>
    <m/>
    <m/>
    <m/>
    <m/>
    <s v="VWR International s.r.o."/>
    <s v="72 hodin"/>
    <n v="80"/>
    <n v="182"/>
    <m/>
    <n v="14560"/>
  </r>
  <r>
    <n v="460"/>
    <s v="Stříšovský, Rampírová"/>
    <s v="tkáňová média"/>
    <m/>
    <m/>
    <s v="WVR International s.r.o."/>
    <s v="L0092-500"/>
    <s v="DMEM - F12 W/ STABLE GLUTAMINE W/15MM HEPES"/>
    <n v="167"/>
    <n v="202.07"/>
    <m/>
    <s v="DMEM Ham's F-12, s L-glutaminem, s 15 mM HEPES,  kapalné médium, sterilizováno filtrací, testováno pro růst HeLa buněk, balení 500 ml"/>
    <s v="cena za balení"/>
    <x v="52"/>
    <m/>
    <m/>
    <n v="6"/>
    <n v="6"/>
    <s v="VWR International s.r.o."/>
    <s v="72 hodin"/>
    <n v="25"/>
    <n v="202"/>
    <m/>
    <n v="5050"/>
  </r>
  <r>
    <n v="485"/>
    <s v="Stříšovský, Rampírová"/>
    <s v="tkáňová média"/>
    <m/>
    <m/>
    <s v="WVR International s.r.o."/>
    <s v="L0615-500"/>
    <s v="DPBS, without calcium, without magnesium (liquid), 500 ml"/>
    <n v="85.5"/>
    <n v="103.455"/>
    <m/>
    <s v="DPBS (Dulbecco's Phosphate Buffered Saline), bez vápníku, bez hořčíku, bezbarvý roztok, sterilní, vhodné pro buněčné kultury, balení 500 ml"/>
    <s v="cena za balení"/>
    <x v="52"/>
    <m/>
    <m/>
    <n v="8"/>
    <n v="8"/>
    <s v="VWR International s.r.o."/>
    <s v="72 hodin"/>
    <n v="30"/>
    <n v="186"/>
    <m/>
    <n v="5580"/>
  </r>
  <r>
    <n v="713"/>
    <s v="Stříšovský, Rampírová"/>
    <s v="tkáňová média"/>
    <m/>
    <m/>
    <s v="WVR International s.r.o."/>
    <s v="L0210-500"/>
    <s v="McCoy's 5A Medium, w/ glutamin, "/>
    <n v="117"/>
    <n v="141.57"/>
    <m/>
    <s v="McCoy's 5A, obsahující L-glutamin, kapalné médium, sterilizováno filtrací, balení 500 ml"/>
    <s v="cena za balení"/>
    <x v="52"/>
    <n v="2"/>
    <n v="3"/>
    <n v="6"/>
    <n v="11"/>
    <s v="VWR International s.r.o."/>
    <s v="72 hodin"/>
    <n v="15"/>
    <n v="1413"/>
    <m/>
    <n v="21195"/>
  </r>
  <r>
    <m/>
    <s v="Stříšovský, Rampírová"/>
    <s v="tkáňová média"/>
    <m/>
    <m/>
    <s v="WVR International s.r.o."/>
    <s v="L0492-500"/>
    <s v="RPMI 1640 Medium, Dutch modifikace, 20 mM HEPES, 1g/l NaHCO3, bez L-glutaminu, 500 ml"/>
    <n v="166.4"/>
    <n v="201.34399999999999"/>
    <m/>
    <s v="RPMI 1640 medium, Dutch modifikace, obsahující 20 mM HEPES, 1g/l NaHCO3, bez L-glutaminu, kapalné médium, sterilizováno filtrací, balení 500 ml"/>
    <s v="cena za balení"/>
    <x v="52"/>
    <m/>
    <m/>
    <m/>
    <m/>
    <s v="VWR International s.r.o."/>
    <s v="72 hodin"/>
    <n v="10"/>
    <n v="782"/>
    <m/>
    <n v="7820"/>
  </r>
  <r>
    <n v="1002"/>
    <s v="Stříšovský, Rampírová"/>
    <s v="tkáňová média"/>
    <m/>
    <m/>
    <s v="WVR International s.r.o."/>
    <s v="L0022-100"/>
    <s v="PENICILLIN -STREPTOMYCIN SOLUTION 100x"/>
    <n v="200"/>
    <n v="242"/>
    <m/>
    <s v="Penicillin-Streptomycin, 100 x koncentrovaný roztok, sterilizováno filtrací, balení 100 ml"/>
    <s v="cena za balení"/>
    <x v="52"/>
    <n v="2"/>
    <n v="3"/>
    <n v="6"/>
    <n v="11"/>
    <s v="VWR International s.r.o./Sigma - Aldrich spol. s r. o."/>
    <s v="72 hodin"/>
    <n v="25"/>
    <n v="572"/>
    <m/>
    <n v="14300"/>
  </r>
  <r>
    <n v="466"/>
    <s v="Stříšovský, Rampírová"/>
    <s v="tkáňová média"/>
    <m/>
    <m/>
    <s v="Biotech a.s."/>
    <s v="SH30243.FS"/>
    <s v="DMEM with High Glucose, with 4.0 mM L-Glutamine, with Sodium Pyruvate 6x500ml"/>
    <n v="729"/>
    <n v="882.08999999999992"/>
    <m/>
    <s v="DMEM, obsahující vysokou hladinu glukózy, 4 mM L-glutamin, pyruvát sodný, balení 6 x 500 ml"/>
    <s v="cena za balení"/>
    <x v="53"/>
    <m/>
    <n v="2"/>
    <n v="8"/>
    <n v="10"/>
    <s v="BioTech a.s."/>
    <s v="72 hodin"/>
    <n v="30"/>
    <n v="882"/>
    <m/>
    <n v="26460"/>
  </r>
  <r>
    <n v="496"/>
    <s v="Stříšovský, Rampírová"/>
    <s v="tkáňová média"/>
    <m/>
    <m/>
    <s v="Biotech a.s."/>
    <s v="SH30028"/>
    <s v="Dulbecco’s Phosphate Buffered Saline (DPBS), 1X, without Calcium, Magnesium, Phenol Red , 1000 mL"/>
    <n v="230"/>
    <n v="278.3"/>
    <m/>
    <s v="DPBS (Dulbecco's Phosphate Buffered Saline), bez vápníku, bez hořčíku, 1 x koncentrovaný roztok, sterilní, vhodné pro buněčné kultury, balení 1000 ml"/>
    <s v="cena za balení"/>
    <x v="53"/>
    <n v="4"/>
    <n v="4"/>
    <n v="2"/>
    <n v="10"/>
    <s v="BioTech a.s./VWR International s.r.o."/>
    <s v="72 hodin"/>
    <n v="15"/>
    <n v="250"/>
    <m/>
    <n v="3750"/>
  </r>
  <r>
    <n v="713"/>
    <s v="Stříšovský, Rampírová"/>
    <s v="tkáňová média"/>
    <m/>
    <m/>
    <s v="Biotech a.s."/>
    <s v="LM-I1090/500"/>
    <s v="IMDM"/>
    <n v="270"/>
    <n v="326.7"/>
    <m/>
    <s v="IMDM, obsahující L-glutamin, 25 mM HEPES, roztok, sterilizováno filtrací, balení 500 ml"/>
    <s v="cena za balení"/>
    <x v="53"/>
    <n v="2"/>
    <n v="3"/>
    <n v="6"/>
    <n v="11"/>
    <s v="BioTech a.s./VWR International s.r.o."/>
    <s v="72 hodin"/>
    <n v="25"/>
    <n v="327"/>
    <m/>
    <n v="8175"/>
  </r>
  <r>
    <n v="1172"/>
    <s v="Stříšovský, Rampírová"/>
    <s v="tkáňová média"/>
    <m/>
    <m/>
    <s v="Biotech a.s."/>
    <s v="SH30255.FS"/>
    <s v="RPMI 1640 Medium, with 25 mM HEPES, with LGlutamine, 6 X 500 mL"/>
    <n v="765"/>
    <n v="925.65"/>
    <m/>
    <s v="RPMI 1640 medium, obsahující 25 mM HEPES, L-glutamin, kapalné médium, sterilizováno filtrací, balení 6 x 500 ml"/>
    <s v="cena za balení"/>
    <x v="53"/>
    <m/>
    <n v="2"/>
    <n v="8"/>
    <n v="10"/>
    <s v="BioTech a.s./VWR International s.r.o."/>
    <s v="72 hodin"/>
    <n v="30"/>
    <n v="925"/>
    <m/>
    <n v="27750"/>
  </r>
  <r>
    <n v="462"/>
    <s v="Stříšovský, Rampírová"/>
    <s v="tkáňová média"/>
    <m/>
    <m/>
    <s v="Biotech a.s."/>
    <s v="LM-D1109/500"/>
    <s v="DMEM high glucose w/o L-glutamine, 500 ml"/>
    <n v="170"/>
    <n v="205.7"/>
    <m/>
    <s v="DMEM, obsahující 4,5 g/l glukózy, bez  L-glutaminu, s pyruvátem sodným, kapalné médium, sterilizováno filtrací, balení 500 ml"/>
    <s v="cena za balení"/>
    <x v="53"/>
    <m/>
    <n v="3"/>
    <n v="3"/>
    <n v="6"/>
    <s v="VWR International s.r.o./BioTech a.s."/>
    <s v="72 hodin"/>
    <n v="15"/>
    <n v="163"/>
    <m/>
    <n v="2445"/>
  </r>
  <r>
    <n v="463"/>
    <s v="Stříšovský, Rampírová"/>
    <s v="tkáňová média"/>
    <m/>
    <m/>
    <s v="Biotech a.s."/>
    <s v="LM-D1108/500"/>
    <s v="DMEM High Glucose w/o L-Glutamine w/o Sodium Pyruvate - 500ml"/>
    <n v="150"/>
    <n v="181.5"/>
    <m/>
    <s v="DMEM, obsahující 4,5 g/l glukózy, bez  L-glutaminu, bez pyruvátu sodného, kapalné médium, sterilizováno filtrací, testováno pro růst L929 buněčné linie, balení 500 ml"/>
    <s v="cena za balení"/>
    <x v="53"/>
    <n v="5"/>
    <m/>
    <n v="6"/>
    <n v="11"/>
    <s v="VWR International s.r.o./BioTech a.s."/>
    <s v="72 hodin"/>
    <n v="15"/>
    <n v="214"/>
    <m/>
    <n v="3210"/>
  </r>
  <r>
    <n v="1171"/>
    <s v="Stříšovský, Rampírová"/>
    <s v="tkáňová média"/>
    <m/>
    <m/>
    <s v="Biotech a.s."/>
    <s v="LM-R1641/500"/>
    <s v="RPMI 1640 Medium, no glutamine, 500 ml"/>
    <n v="120"/>
    <n v="145.19999999999999"/>
    <m/>
    <s v="RPMI 1640 medium, bez L-glutaminu, bez phenol red, kapalné médium, sterilizováno filtrací, balení 500 ml"/>
    <s v="cena za balení"/>
    <x v="53"/>
    <m/>
    <m/>
    <m/>
    <m/>
    <s v="VWR International s.r.o./BioTech a.s."/>
    <s v="72 hodin"/>
    <n v="10"/>
    <n v="288"/>
    <m/>
    <n v="2880"/>
  </r>
  <r>
    <n v="1172"/>
    <s v="Stříšovský, Rampírová"/>
    <s v="tkáňová média"/>
    <m/>
    <m/>
    <s v="WVR International s.r.o."/>
    <s v="L0496-500"/>
    <s v="RPMI 1640 Medium, with 25 mM HEPES, with Lglutamine 6x500 ml"/>
    <n v="948"/>
    <n v="1147.08"/>
    <m/>
    <s v="RPMI 1640 medium, obsahující 25 mM HEPES, L-glutamin, kapalné médium, sterilizováno filtrací, balení 500 ml"/>
    <s v="cena za balení"/>
    <x v="53"/>
    <m/>
    <n v="2"/>
    <n v="8"/>
    <n v="10"/>
    <s v="VWR International s.r.o./BioTech a.s."/>
    <s v="72 hodin"/>
    <n v="15"/>
    <n v="926"/>
    <m/>
    <n v="13890"/>
  </r>
  <r>
    <n v="1451"/>
    <s v="Stříšovský, Rampírová"/>
    <s v="tkáňová média"/>
    <m/>
    <m/>
    <s v="Biotech a.s."/>
    <s v="LM-T1706/100"/>
    <s v="Trypsin-EDTA 1X in PBS w/o Calcium w/o Magnesium w/o Phenol Red - 100ml"/>
    <n v="198"/>
    <n v="239.57999999999998"/>
    <m/>
    <s v="Trypsin EDTA, 1X koncentrovaný roztok v PBS, bez vápníku, bez hořčíku, bez phenol red, sterilizováno filtrací, balení 100 ml"/>
    <s v="cena za balení"/>
    <x v="53"/>
    <m/>
    <n v="3"/>
    <n v="4"/>
    <n v="7"/>
    <s v="VWR International s.r.o./BioTech a.s."/>
    <s v="72 hodin"/>
    <n v="15"/>
    <n v="240"/>
    <m/>
    <n v="3600"/>
  </r>
  <r>
    <n v="554"/>
    <s v="Stříšovský, Rampírová"/>
    <s v="tkáňová média"/>
    <s v="media for tissue and cell cultures"/>
    <m/>
    <m/>
    <m/>
    <s v="Fetal Bovine Serum"/>
    <m/>
    <m/>
    <s v="Fetal Bovine Serum"/>
    <s v="Fetal Bovine Serum, USA origin, sterilizováno filtrací, vhodné pro buněčné kultury, hybridomy, balení 500 ml"/>
    <s v="cena za balení"/>
    <x v="54"/>
    <n v="8"/>
    <n v="5"/>
    <n v="4"/>
    <n v="17"/>
    <s v="Sigma - Aldrich spol. s r. o."/>
    <s v="72 hodin"/>
    <n v="50"/>
    <n v="5251"/>
    <s v="balení"/>
    <n v="262550"/>
  </r>
  <r>
    <n v="493"/>
    <s v="Stříšovský, Rampírová"/>
    <s v="tkáňová média"/>
    <s v="media for tissue and cell cultures"/>
    <m/>
    <m/>
    <m/>
    <s v="Dulbecco’s Modified Eagle’s Medium - high glucose"/>
    <m/>
    <m/>
    <s v="Dulbecco’s Modified Eagle’s Medium - high glucose"/>
    <s v="DMEM, obsahující 4,5 g/l glukózy, L-glutamin, pyruvát sodný, phenol red, NaHCO3, bez HEPES, kapalné médium, sterilizováno filtrací, balení 500 ml"/>
    <s v="cena za balení"/>
    <x v="54"/>
    <n v="5"/>
    <n v="3"/>
    <m/>
    <n v="8"/>
    <s v="Sigma - Aldrich spol. s r. o."/>
    <s v="72 hodin"/>
    <n v="10"/>
    <n v="1014"/>
    <s v="balení"/>
    <n v="10140"/>
  </r>
  <r>
    <n v="493"/>
    <s v="Stříšovský, Rampírová"/>
    <s v="tkáňová média"/>
    <s v="media for tissue and cell cultures"/>
    <m/>
    <m/>
    <m/>
    <s v="Dulbecco’s Modified Eagle’s Medium - high glucose"/>
    <m/>
    <m/>
    <s v="Dulbecco’s Modified Eagle’s Medium - high glucose"/>
    <s v="DMEM, obsahující 4,5 g/l glukózy, L-glutamin, phenol red, NaHCO3, bez pyruvátu sodného, bez HEPES, kapalné médium, sterilizováno filtrací, balení 6 x 500 ml"/>
    <s v="cena za balení"/>
    <x v="54"/>
    <m/>
    <m/>
    <m/>
    <m/>
    <s v="Sigma - Aldrich spol. s r. o."/>
    <s v="72 hodin"/>
    <n v="10"/>
    <n v="1014"/>
    <s v="balení"/>
    <n v="10140"/>
  </r>
  <r>
    <n v="493"/>
    <s v="Stříšovský, Rampírová"/>
    <s v="tkáňová média"/>
    <s v="media for tissue and cell cultures"/>
    <m/>
    <m/>
    <m/>
    <s v="Dulbecco’s Modified Eagle’s Medium - high glucose"/>
    <m/>
    <m/>
    <s v="Dulbecco’s Modified Eagle’s Medium - high glucose"/>
    <s v="DMEM, obsahující 4,5 g/l glukózy, L-glutamin, phenol red, NaHCO3, bez pyruvátu sodného, bez HEPES, kapalné médium, sterilizováno filtrací, balení 24 x 500 ml"/>
    <s v="cena za balení"/>
    <x v="54"/>
    <m/>
    <m/>
    <m/>
    <m/>
    <s v="Sigma - Aldrich spol. s r. o."/>
    <s v="72 hodin"/>
    <n v="10"/>
    <n v="1014"/>
    <s v="balení"/>
    <n v="10140"/>
  </r>
  <r>
    <n v="493"/>
    <s v="Stříšovský, Rampírová"/>
    <s v="tkáňová média"/>
    <s v="media for tissue and cell cultures"/>
    <m/>
    <m/>
    <m/>
    <s v="Dulbecco’s Modified Eagle’s Medium - high glucose"/>
    <m/>
    <m/>
    <s v="Dulbecco’s Modified Eagle’s Medium - high glucose"/>
    <s v="DMEM, obsahující 4,5 g/l glukózy, NaHCO3,  bez L-glutaminu, bez phenol red, bez pyruvátu sodného, bez HEPES, kapalné médium, sterilizováno filtrací, balení 500 ml"/>
    <s v="cena za balení"/>
    <x v="54"/>
    <m/>
    <m/>
    <m/>
    <m/>
    <s v="Sigma - Aldrich spol. s r. o."/>
    <s v="72 hodin"/>
    <n v="10"/>
    <n v="1014"/>
    <s v="balení"/>
    <n v="10140"/>
  </r>
  <r>
    <n v="611"/>
    <s v="Stříšovský, Rampírová"/>
    <s v="tkáňová média"/>
    <s v="media for tissue and cell cultures"/>
    <m/>
    <m/>
    <m/>
    <s v="G418 SOLUTION, 20 ML"/>
    <m/>
    <m/>
    <s v="G418 SOLUTION, 20 ML"/>
    <s v="G-418 roztok, čistota ≥98% (TLC), koncentrace 50 mg/ml, balení 20 ml"/>
    <s v="cena za balení"/>
    <x v="54"/>
    <m/>
    <n v="4"/>
    <n v="2"/>
    <n v="6"/>
    <s v="Sigma - Aldrich spol. s r. o."/>
    <s v="72 hodin"/>
    <n v="10"/>
    <n v="4126"/>
    <s v="balení"/>
    <n v="41260"/>
  </r>
  <r>
    <n v="1170"/>
    <s v="Stříšovský, Rampírová"/>
    <s v="tkáňová média"/>
    <s v="media for tissue and cell cultures"/>
    <m/>
    <m/>
    <m/>
    <s v="RPMI 1640 Medium, 500 ml"/>
    <m/>
    <m/>
    <s v="RPMI 1640 Medium, 500 ml"/>
    <s v="RPMI 1640 medium, obsahující NaHCO3, bez phenol red, bez L-glutaminu, bez HEPES, bez pyruvátu sodného, kapalné médium, sterilizováno filtrací, balení 500 ml"/>
    <s v="cena za balení"/>
    <x v="54"/>
    <n v="6"/>
    <n v="7"/>
    <n v="2"/>
    <n v="15"/>
    <s v="Sigma - Aldrich spol. s r. o."/>
    <s v="72 hodin"/>
    <n v="10"/>
    <n v="1314"/>
    <s v="balení"/>
    <n v="13140"/>
  </r>
  <r>
    <n v="1170"/>
    <s v="Stříšovský, Rampírová"/>
    <s v="tkáňová média"/>
    <s v="media for tissue and cell cultures"/>
    <m/>
    <m/>
    <m/>
    <s v="RPMI 1640 Medium, 500 ml"/>
    <m/>
    <m/>
    <s v="RPMI 1640 Medium, 500 ml"/>
    <s v="RPMI 1640 medium, obsahující NaHCO3, bez phenol red, bez L-glutaminu, bez HEPES, bez pyruvátu sodného, kapalné médium, sterilizováno filtrací, balení 6 x 500 ml"/>
    <s v="cena za balení"/>
    <x v="54"/>
    <m/>
    <m/>
    <m/>
    <m/>
    <s v="Sigma - Aldrich spol. s r. o."/>
    <s v="72 hodin"/>
    <n v="10"/>
    <n v="6050"/>
    <s v="balení"/>
    <n v="60500"/>
  </r>
  <r>
    <n v="1170"/>
    <s v="Stříšovský, Rampírová"/>
    <s v="tkáňová média"/>
    <s v="media for tissue and cell cultures"/>
    <m/>
    <m/>
    <m/>
    <s v="RPMI 1640 Medium, 500 ml"/>
    <m/>
    <m/>
    <s v="RPMI 1640 Medium, 500 ml"/>
    <s v="RPMI 1640 medium, obsahující phenol red, bez L-glutaminu, bez HEPES, bez NaHCO3, bez pyruvátu sodného, 10 x koncentrované kapalné médium, sterilizováno filtrací, balení 500 ml"/>
    <s v="cena za balení"/>
    <x v="54"/>
    <m/>
    <m/>
    <m/>
    <m/>
    <s v="Sigma - Aldrich spol. s r. o."/>
    <s v="72 hodin"/>
    <n v="10"/>
    <n v="2612"/>
    <s v="balení"/>
    <n v="26120"/>
  </r>
  <r>
    <n v="1170"/>
    <s v="Stříšovský, Rampírová"/>
    <s v="tkáňová média"/>
    <s v="media for tissue and cell cultures"/>
    <m/>
    <m/>
    <m/>
    <s v="RPMI 1640 Medium, 500 ml"/>
    <m/>
    <m/>
    <s v="RPMI 1640 Medium, 500 ml"/>
    <s v="RPMI 1640 medium, Dutch modifikace, obsahující phenol red, 20 mM HEPES, NaHCO3, bez L-glutaminu, bez pyruvátu sodného, kapalné médium, sterilizováno filtrací, balení 6 x 500 ml"/>
    <s v="cena za balení"/>
    <x v="54"/>
    <m/>
    <m/>
    <m/>
    <m/>
    <s v="Sigma - Aldrich spol. s r. o."/>
    <s v="72 hodin"/>
    <n v="10"/>
    <n v="2035"/>
    <s v="balení"/>
    <n v="20350"/>
  </r>
  <r>
    <n v="1170"/>
    <s v="Stříšovský, Rampírová"/>
    <s v="tkáňová média"/>
    <s v="media for tissue and cell cultures"/>
    <m/>
    <m/>
    <m/>
    <s v="RPMI 1640 Medium, 500 ml"/>
    <m/>
    <m/>
    <s v="RPMI 1640 Medium, 500 ml"/>
    <s v="RPMI 1640 medium, obsahující L-glutamin, phenol red, NaHCO3, bez HEPES, bez pyruvátu sodného, kapalné médium, sterilizováno filtrací, balení 500 ml"/>
    <s v="cena za balení"/>
    <x v="54"/>
    <m/>
    <m/>
    <m/>
    <m/>
    <s v="Sigma - Aldrich spol. s r. o."/>
    <s v="72 hodin"/>
    <n v="10"/>
    <n v="782"/>
    <s v="balení"/>
    <n v="7820"/>
  </r>
  <r>
    <n v="1170"/>
    <s v="Stříšovský, Rampírová"/>
    <s v="tkáňová média"/>
    <s v="media for tissue and cell cultures"/>
    <m/>
    <m/>
    <m/>
    <s v="RPMI 1640 Medium, 500 ml"/>
    <m/>
    <m/>
    <s v="RPMI 1640 Medium, 500 ml"/>
    <s v="RPMI 1640 medium, obsahující L-glutamin, phenol red, NaHCO3, bez HEPES, bez pyruvátu sodného, kapalné médium, sterilizováno filtrací, balení 6 x 500 ml"/>
    <s v="cena za balení"/>
    <x v="54"/>
    <m/>
    <m/>
    <m/>
    <m/>
    <s v="Sigma - Aldrich spol. s r. o."/>
    <s v="72 hodin"/>
    <n v="10"/>
    <n v="782"/>
    <s v="balení"/>
    <n v="7820"/>
  </r>
  <r>
    <n v="1170"/>
    <s v="Stříšovský, Rampírová"/>
    <s v="tkáňová média"/>
    <s v="media for tissue and cell cultures"/>
    <m/>
    <m/>
    <m/>
    <s v="RPMI 1640 Medium, 500 ml"/>
    <m/>
    <m/>
    <s v="RPMI 1640 Medium, 500 ml"/>
    <s v="RPMI 1640 medium, obsahující L-glutamin, phenol red, NaHCO3, bez HEPES, bez pyruvátu sodného, kapalné médium, sterilizováno filtrací, balení 24 x 500 ml"/>
    <s v="cena za balení"/>
    <x v="54"/>
    <m/>
    <m/>
    <m/>
    <m/>
    <s v="Sigma - Aldrich spol. s r. o."/>
    <s v="72 hodin"/>
    <n v="10"/>
    <n v="782"/>
    <s v="balení"/>
    <n v="7820"/>
  </r>
  <r>
    <n v="1452"/>
    <s v="Stříšovský, Rampírová"/>
    <s v="tkáňová média"/>
    <s v="media for tissue and cell cultures"/>
    <s v="9002-07-7"/>
    <m/>
    <m/>
    <s v="Trypsin-EDTA solution"/>
    <m/>
    <m/>
    <s v="Trypsin-EDTA solution"/>
    <s v="Trypsin-EDTA, 1x, 0.25% roztok, sterilizováno filtrací, vhodné pro buněčné kultury, obsahující 2,5 g prasečího trypsinu, 0,2 g EDTA, 4Na/l v Hank's Balanced Salt Solution s phenol red, balení 100 ml"/>
    <s v="cena za balení"/>
    <x v="54"/>
    <n v="10"/>
    <n v="4"/>
    <n v="8"/>
    <n v="22"/>
    <s v="Sigma - Aldrich spol. s r. o."/>
    <s v="72 hodin"/>
    <n v="25"/>
    <n v="327"/>
    <s v="balení"/>
    <n v="8175"/>
  </r>
  <r>
    <n v="1452"/>
    <s v="Stříšovský, Rampírová"/>
    <s v="tkáňová média"/>
    <s v="media for tissue and cell cultures"/>
    <s v="9002-07-7"/>
    <m/>
    <m/>
    <s v="Trypsin-EDTA solution"/>
    <m/>
    <m/>
    <s v="Trypsin-EDTA solution"/>
    <s v="Trypsin-EDTA, 1x, 0.25% roztok, sterilizováno filtrací, vhodné pro buněčné kultury, obsahující 2,5 g prasečího trypsinu, 0,2 g EDTA, 4Na/l v Hank's Balanced Salt Solution s phenol red, balení 500 ml"/>
    <s v="cena za balení"/>
    <x v="54"/>
    <m/>
    <m/>
    <m/>
    <m/>
    <s v="Sigma - Aldrich spol. s r. o."/>
    <s v="72 hodin"/>
    <n v="25"/>
    <n v="327"/>
    <s v="balení"/>
    <n v="8175"/>
  </r>
  <r>
    <n v="1452"/>
    <s v="Stříšovský, Rampírová"/>
    <s v="tkáňová média"/>
    <s v="media for tissue and cell cultures"/>
    <s v="9002-07-7"/>
    <m/>
    <m/>
    <s v="Trypsin-EDTA solution"/>
    <m/>
    <m/>
    <s v="Trypsin-EDTA solution"/>
    <s v="Trypsin-EDTA, 1x koncentrovaný roztok, sterilizováno filtrací, vhodné pro buněčné kultury, obsahující 0,5 g prasečího trypsinu, 0,2 g EDTA, 4Na/l v Hank's Balanced Salt Solution s phenol red, balení 500 ml"/>
    <s v="cena za balení"/>
    <x v="54"/>
    <m/>
    <m/>
    <m/>
    <m/>
    <s v="Sigma - Aldrich spol. s r. o."/>
    <s v="72 hodin"/>
    <n v="25"/>
    <n v="2525"/>
    <s v="balení"/>
    <n v="63125"/>
  </r>
  <r>
    <n v="1452"/>
    <s v="Stříšovský, Rampírová"/>
    <s v="tkáňová média"/>
    <s v="media for tissue and cell cultures"/>
    <s v="9002-07-7"/>
    <m/>
    <m/>
    <s v="Trypsin-EDTA solution"/>
    <m/>
    <m/>
    <s v="Trypsin-EDTA solution"/>
    <s v="Trypsin-EDTA, 10x koncentrovaný roztok, sterilizováno filtrací, vhodné pro buněčné kultury, obsahující 5 g prasečího trypsinu, 2 g EDTA, roztok v soli, balení 100 ml"/>
    <s v="cena za balení"/>
    <x v="54"/>
    <m/>
    <m/>
    <m/>
    <m/>
    <s v="Sigma - Aldrich spol. s r. o./ VWR International s.r.o."/>
    <s v="72 hodin"/>
    <n v="25"/>
    <n v="1078"/>
    <s v="balení"/>
    <n v="26950"/>
  </r>
  <r>
    <n v="376"/>
    <s v="Stříšovský, Rampírová"/>
    <s v="tkáňová média"/>
    <s v="media for tissue and cell cultures"/>
    <m/>
    <m/>
    <m/>
    <s v="complete,EDTA-free"/>
    <m/>
    <m/>
    <s v="complete,EDTA-free"/>
    <s v="cOmplete, EDTA-free Protease Inhibitor Tablets, ve skleněné lahvičce, balení 3 x 20 tablet"/>
    <s v="cena za balení"/>
    <x v="55"/>
    <n v="5"/>
    <n v="4"/>
    <n v="2"/>
    <n v="11"/>
    <s v="Sigma - Aldrich spol. s r. o./ ROCHE s.r.o."/>
    <s v="72 hodin"/>
    <n v="25"/>
    <n v="6663"/>
    <s v="balení"/>
    <n v="166575"/>
  </r>
  <r>
    <n v="1493"/>
    <s v="Stříšovský, Rampírová"/>
    <s v="tkáňová média"/>
    <s v="media for tissue and cell cultures"/>
    <m/>
    <m/>
    <m/>
    <s v="X-tremeGENE HP DNA Transfection Reagent"/>
    <m/>
    <m/>
    <s v="X-tremeGENE HP DNA Transfection Reagent"/>
    <s v="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0,4 ml"/>
    <s v="cena za balení"/>
    <x v="55"/>
    <n v="5"/>
    <n v="3"/>
    <n v="3"/>
    <n v="11"/>
    <s v="Sigma - Aldrich spol. s r. o./ ROCHE s.r.o."/>
    <s v="72 hodin"/>
    <n v="10"/>
    <n v="26952"/>
    <s v="balení"/>
    <n v="269520"/>
  </r>
  <r>
    <n v="1493"/>
    <s v="Stříšovský, Rampírová"/>
    <s v="tkáňová média"/>
    <s v="media for tissue and cell cultures"/>
    <m/>
    <m/>
    <m/>
    <s v="X-tremeGENE HP DNA Transfection Reagent"/>
    <m/>
    <m/>
    <s v="X-tremeGENE HP DNA Transfection Reagent"/>
    <s v="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1 ml"/>
    <s v="cena za balení"/>
    <x v="55"/>
    <m/>
    <m/>
    <m/>
    <m/>
    <s v="Sigma - Aldrich spol. s r. o./ ROCHE s.r.o."/>
    <s v="72 hodin"/>
    <n v="10"/>
    <n v="11072"/>
    <s v="balení"/>
    <n v="110720"/>
  </r>
  <r>
    <n v="1493"/>
    <s v="Stříšovský, Rampírová"/>
    <s v="tkáňová média"/>
    <s v="media for tissue and cell cultures"/>
    <m/>
    <m/>
    <m/>
    <s v="X-tremeGENE HP DNA Transfection Reagent"/>
    <m/>
    <m/>
    <s v="X-tremeGENE HP DNA Transfection Reagent"/>
    <s v="X-tremeGENE™ HP DNA transfekční činidlo, kapalné, vysoce účinné, pro přechodnou a stabilní transfekci širokého spektra eukaryotický buněk, hmyzích buněk, obtížně transfekovatelných buněčných linií (Sf9, U-2 OS, MEF, MCF7, Hep G2, PC-3, HeLa, HT-29, HT-1080, K-562, RAW 264.7, Jurkat, PC-12 a HCT 116), balení 5 x 1 ml"/>
    <s v="cena za balení"/>
    <x v="55"/>
    <m/>
    <m/>
    <m/>
    <m/>
    <s v="Sigma - Aldrich spol. s r. o./ ROCHE s.r.o."/>
    <s v="72 hodin"/>
    <n v="10"/>
    <n v="26952"/>
    <s v="balení"/>
    <n v="269520"/>
  </r>
  <r>
    <n v="845"/>
    <s v="Stříšovský, Rampírová"/>
    <s v="tkáňová média"/>
    <m/>
    <m/>
    <s v="EAST PORT Praha s.r.o."/>
    <s v="CC-3150"/>
    <s v="MEGM Mammary Epithelial BulletKit (CC-3151+CC-4136)"/>
    <n v="7348"/>
    <n v="8891.08"/>
    <m/>
    <s v="MEGM™ (Mammary Epithelial Cell Growth Medium) BulletKit™, smíchané MEBM bazální medium a MEGM SingleQuot Kit Suppl. &amp; růstové faktory"/>
    <s v="cena za balení"/>
    <x v="56"/>
    <m/>
    <m/>
    <n v="6"/>
    <n v="6"/>
    <s v="EAST PORT Praha s.r.o."/>
    <s v="72 hodin"/>
    <n v="25"/>
    <n v="8891"/>
    <m/>
    <n v="222275"/>
  </r>
  <r>
    <n v="846"/>
    <s v="Stříšovský, Rampírová"/>
    <s v="tkáňová média"/>
    <m/>
    <m/>
    <s v="EAST PORT Praha s.r.o."/>
    <s v="CC-4136"/>
    <s v="MEGM Mammary Epithelial SingleQuot kit -20 C"/>
    <n v="4048"/>
    <n v="4898.08"/>
    <m/>
    <s v="MEGM SingleQuot Kit Suppl. &amp; růstové faktory"/>
    <s v="cena za balení"/>
    <x v="56"/>
    <m/>
    <m/>
    <n v="6"/>
    <n v="6"/>
    <s v="EAST PORT Praha s.r.o."/>
    <s v="72 hodin"/>
    <n v="25"/>
    <n v="4898"/>
    <m/>
    <n v="122450"/>
  </r>
  <r>
    <n v="728"/>
    <s v="Stříšovský, Rampírová"/>
    <s v="tkáňová média"/>
    <m/>
    <m/>
    <s v="EAST PORT Praha s.r.o."/>
    <s v="BE12-730Q"/>
    <s v="Insect-Xpress w/L-gln 1 L"/>
    <n v="1503"/>
    <n v="1818.6299999999999"/>
    <m/>
    <s v="Insect-XPRESS™, protein-free, hmyzí buněční medium, obsahující glutamin, balení 1 l"/>
    <s v="cena za balení"/>
    <x v="56"/>
    <m/>
    <m/>
    <n v="6"/>
    <n v="6"/>
    <s v="EAST PORT Praha s.r.o./VWR International s.r.o."/>
    <s v="72 hodin"/>
    <n v="25"/>
    <n v="1834"/>
    <m/>
    <n v="45850"/>
  </r>
  <r>
    <n v="294"/>
    <s v="Stříšovský, Rampírová"/>
    <s v="tkáňová média"/>
    <m/>
    <s v="3513-03-9"/>
    <s v="Baria s.r.o."/>
    <s v="ant-bl-1"/>
    <s v="Blasticidin (solution) "/>
    <n v="6430"/>
    <n v="7780.3"/>
    <m/>
    <s v="Blasticidin hydrochlorid, sterilní filtrovaný roztok, koncentrace 10 mg/ml v HEPES pufru, čistota ≥95% (HPLC), hladina endotoxinů &lt; 1 EU/mg, balení 10 x 1 ml (100 mg)"/>
    <s v="cena za balení"/>
    <x v="57"/>
    <m/>
    <n v="2"/>
    <n v="4"/>
    <n v="6"/>
    <s v="Baria s.r.o. (u Life Technologies Czech Republic s.r.o. dvojnásobně dražší)"/>
    <s v="72 hodin"/>
    <n v="25"/>
    <n v="8541"/>
    <m/>
    <n v="213525"/>
  </r>
  <r>
    <n v="1042"/>
    <s v="Weber"/>
    <s v="tkáňové pipety a plastik"/>
    <s v="plastic for tissue and cell cultures"/>
    <m/>
    <m/>
    <m/>
    <s v="Pipeta sérologická 10 ml; sterilní"/>
    <m/>
    <m/>
    <s v="Serologic pipette 10 ml; sterile PS"/>
    <s v="Sérologická pipeta, polystyrenová (z vysokokvalitního hladkého plastu), sterilní, apyrogenní, DNase, Rnase free, dobře čitelné obousměrné graduování +-0,1mL, přesnost +-2% při plném objemu, horní konec pipet barevně odlišen, opatřen vatovým filtrem, vynikající optická průhlednost, jednotlivě balené v neprašném obalu typu papír/plastik s barevným rozlišením dle objemu a s jednoduchým otevíráním, jednorázové, 50ks/sáček, 200ks/balení"/>
    <s v="cena za ks"/>
    <x v="58"/>
    <m/>
    <m/>
    <n v="25"/>
    <n v="68"/>
    <s v="Sigma - Aldrich spol. s r. o."/>
    <s v="týden"/>
    <s v="350x200ks"/>
    <n v="3.8"/>
    <s v="ks"/>
    <n v="266000"/>
  </r>
  <r>
    <n v="1043"/>
    <s v="Weber"/>
    <s v="tkáňové pipety a plastik"/>
    <s v="plastic for tissue and cell cultures"/>
    <m/>
    <m/>
    <m/>
    <s v="Pipeta sérologická 25 ml; PS; stupnice 2/10 ml; červená; sterilní"/>
    <m/>
    <m/>
    <s v="Serologic pipette 25 ml; sterile PS"/>
    <s v="Sérologická pipeta, polystyrenová (z vysokokvalitního hladkého plastu), sterilní, apyrogenní, DNase, Rnase free, dobře čitelné obousměrné graduování +-0,2mL, přesnost +-2% při plném objemu, horní konec pipet barevně odlišen, opatřen vatovým filtrem, vynikající optická průhlednost, jednotlivě balené v neprašném obalu typu papír/plastik s barevným rozlišením dle objemu a s jednoduchým otevíráním, jednorázové, 25ks/sáček, 200ks/balení"/>
    <s v="cena za ks"/>
    <x v="58"/>
    <m/>
    <m/>
    <n v="13"/>
    <n v="31"/>
    <s v="Sigma - Aldrich spol. s r. o."/>
    <s v="týden"/>
    <s v="150x200ks"/>
    <n v="6.4"/>
    <s v="ks"/>
    <n v="192000"/>
  </r>
  <r>
    <n v="1045"/>
    <s v="Weber"/>
    <s v="tkáňové pipety a plastik"/>
    <s v="plastic for tissue and cell cultures"/>
    <m/>
    <m/>
    <m/>
    <s v="Pipeta serologická, PS, 5ml, jednotl. steril. bal., grad."/>
    <m/>
    <m/>
    <s v="Serologic pipette 5 ml; sterile PS"/>
    <s v="Sérologická pipeta, polystyrenová (z vysokokvalitního hladkého plastu), sterilní, apyrogenní, DNase, Rnase free, dobře čitelné obousměrné graduování +-0,1mL, přesnost +-2% při plném objemu, horní konec pipet barevně odlišen, opatřen vatovým filtrem, vynikající optická průhlednost, jednotlivě balené v neprašném obalu typu papír/plastik s barevným rozlišením dle objemu a s jednoduchým otevíráním, jednorázové, 50ks/sáček, 200ks/balení"/>
    <s v="cena za ks"/>
    <x v="58"/>
    <m/>
    <m/>
    <n v="17"/>
    <n v="46"/>
    <s v="Sigma - Aldrich spol. s r. o."/>
    <s v="týden"/>
    <s v="200x200ks"/>
    <n v="5"/>
    <s v="ks"/>
    <n v="200000"/>
  </r>
  <r>
    <n v="1046"/>
    <s v="Weber"/>
    <s v="tkáňové pipety a plastik"/>
    <s v="plastic for tissue and cell cultures"/>
    <m/>
    <m/>
    <m/>
    <s v="Pipeta serologická, PS,50ml, jednt. steril. bal., grad."/>
    <m/>
    <m/>
    <s v="Serologic pipette 50 ml; sterile PS"/>
    <s v="Sérologická pipeta, polystyrenová (z vysokokvalitního hladkého plastu), sterilní, apyrogenní, DNase, Rnase free, dobře čitelné obousměrné graduování +-0,2mL, přesnost +-2% při plném objemu, horní konec pipet barevně odlišen, opatřen vatovým filtrem, vynikající optická průhlednost, jednotlivě balené v neprašném obalu typu papír/plastik s barevným rozlišením dle objemu a s jednoduchým otevíráním, jednorázové, 25ks/sáček, 100ks/balení"/>
    <s v="cena za ks"/>
    <x v="58"/>
    <m/>
    <m/>
    <n v="2"/>
    <n v="6"/>
    <s v="Sigma - Aldrich spol. s r. o."/>
    <s v="týden"/>
    <s v="50x100ks"/>
    <n v="26.7"/>
    <s v="ks"/>
    <n v="133500"/>
  </r>
  <r>
    <n v="1410"/>
    <s v="Weber"/>
    <s v="tkáňové pipety a plastik"/>
    <s v="plastic for tissue and cell cultures"/>
    <m/>
    <m/>
    <m/>
    <s v="Transferpipeta 3,5ml,sterilni"/>
    <m/>
    <m/>
    <s v="Transferpipete 3,5ml,sterile"/>
    <s v="Transfer pipeta, polyethylene, sterilní, zásobník 3.2 mL, 20ks/sáček, 500ks/balení"/>
    <s v="cena za ks"/>
    <x v="58"/>
    <m/>
    <m/>
    <n v="5"/>
    <n v="13"/>
    <s v="Sigma - Aldrich spol. s r. o."/>
    <s v="týden"/>
    <s v="40x500ks"/>
    <n v="1575"/>
    <s v="ks"/>
    <n v="63000"/>
  </r>
  <r>
    <n v="70"/>
    <s v="Weber"/>
    <s v="tkáňové pipety a plastik"/>
    <s v="plastic for tissue and cell cultures"/>
    <m/>
    <m/>
    <m/>
    <s v="24-jamková destička pro TK,50ks"/>
    <m/>
    <m/>
    <s v="24-well plate for tissue cultures"/>
    <s v="24-jamková kultivační destička, polystyren, apyrogenní, sterilní, ošetřená pro tkáňové kultury, s rovným dnem, s víčkem, jednotlivě balené, 50ks/balení, nebo jednotlivě balené, 50 - 100ks/balení, "/>
    <s v="cena za ks"/>
    <x v="58"/>
    <m/>
    <m/>
    <m/>
    <n v="6"/>
    <s v="Sigma - Aldrich spol. s r. o."/>
    <s v="týden"/>
    <s v="50x50ks"/>
    <n v="3085"/>
    <s v="ks"/>
    <n v="154250"/>
  </r>
  <r>
    <n v="411"/>
    <s v="Weber"/>
    <s v="tkáňové pipety a plastik"/>
    <s v="plastic for tissue and cell cultures"/>
    <m/>
    <m/>
    <m/>
    <s v="6ti-jamková desticka pro TK,50ks"/>
    <m/>
    <m/>
    <s v="6-well plate for tissue cultures"/>
    <s v="6ti-jamková kultivační destička, polystyren, apyrogenní, sterilní, ošetřená pro tkáňové kultury, s rovným dnem, s víčkem, jednotlivě balené, 50ks/balení"/>
    <s v="cena za ks"/>
    <x v="58"/>
    <m/>
    <m/>
    <n v="2"/>
    <n v="8"/>
    <s v="Sigma - Aldrich spol. s r. o."/>
    <s v="týden"/>
    <s v="30x50ks"/>
    <n v="2489"/>
    <s v="ks"/>
    <n v="124450"/>
  </r>
  <r>
    <n v="765"/>
    <s v="Weber"/>
    <s v="tkáňové pipety a plastik"/>
    <s v="plastic for tissue and cell cultures"/>
    <m/>
    <m/>
    <m/>
    <s v="Kultivacni miska 100mm"/>
    <m/>
    <m/>
    <s v="Cultivation dish 100mm"/>
    <s v="kultivační miska, D × H 100 mm × 20 mm, sterilní, polystyren, apyrogenní, ošetřená pro tkáňové kultury, stohovatelná s větracími otvory proti kondenzaci, vynikající optická průhlednost, 20ks/sáček, 100 - 300 ks/balení, "/>
    <s v="cena za ks"/>
    <x v="58"/>
    <m/>
    <m/>
    <m/>
    <n v="6"/>
    <s v="Sigma - Aldrich spol. s r. o."/>
    <s v="týden"/>
    <s v="100x300ks"/>
    <n v="1869"/>
    <s v="ks"/>
    <n v="186900"/>
  </r>
  <r>
    <n v="1204"/>
    <s v="Weber"/>
    <s v="tkáňové pipety a plastik"/>
    <s v="plastic for tissue and cell cultures"/>
    <m/>
    <m/>
    <m/>
    <s v="Sigma® 96 jamkové kultivační destičky, 50ks"/>
    <m/>
    <m/>
    <s v="Sigma® 96 well cultivation plates, flat bottom, 50ks"/>
    <s v="96 jamkové kultivační destičky s rovným dnem,  průhledné, sterilní, apyrogenní, ošetřené pro tkáňové kultury, s popisem jamek pro dobrou identifikaci, stohovatelné, s víčkem s kondenzačními kroužky proti kontaminaci, jednotlivě balené, 50ks/balení"/>
    <s v="cena za ks"/>
    <x v="58"/>
    <m/>
    <m/>
    <n v="2"/>
    <n v="7"/>
    <s v="Sigma - Aldrich spol. s r. o."/>
    <s v="týden"/>
    <s v="300x50ks"/>
    <n v="2783"/>
    <s v="ks"/>
    <n v="417450"/>
  </r>
  <r>
    <n v="1394"/>
    <s v="Weber"/>
    <s v="tkáňové pipety a plastik"/>
    <s v="plastic for tissue and cell cultures"/>
    <m/>
    <m/>
    <m/>
    <s v="Kultivační lahev pro tkáňové kultury 75 cm2, 100ks"/>
    <m/>
    <m/>
    <s v="Cell cultures flask, 75 cm2"/>
    <s v="kultivační lahve 75 cm2, PS, zešikmené hrdlo, sterilní, DNase, RNase free, s víčkem s filtrem, ošetřené pro tkáňové kultury, stohovatelné, 5ks/sáček, 120ks/balení, "/>
    <s v="cena za ks"/>
    <x v="58"/>
    <m/>
    <m/>
    <n v="5"/>
    <n v="8"/>
    <s v="Sigma - Aldrich spol. s r. o."/>
    <s v="týden"/>
    <s v="300x100ks"/>
    <n v="35.4"/>
    <s v="ks"/>
    <n v="1062000"/>
  </r>
  <r>
    <n v="1187"/>
    <s v="Weber"/>
    <s v="tkáňové pipety a plastik"/>
    <m/>
    <m/>
    <s v="Biotech a.s."/>
    <s v="94550"/>
    <s v="Pipeta serologická, 50 ml se zásobníkem, 50 ks"/>
    <n v="1450"/>
    <n v="1754.5"/>
    <m/>
    <s v="Serologická pipeta 50+20 ml, se zásobníkem, přesný objem, sterilní, polystyrenová (z vysokokvalitního hladkého plastu), dobře čitelné obousměrné graduování, horní konec pipet barevně odlišen, opatřen vatovým filtrem, vynikající optická průhlednost, jednotlivě balené v neprašném obalu typu papír/plastik s barevným rozlišením dle objemu a s jednoduchým otevíráním, 50 ks/balení"/>
    <s v="cena za ks"/>
    <x v="59"/>
    <m/>
    <m/>
    <n v="4"/>
    <n v="8"/>
    <s v="BioTech a.s."/>
    <s v="týden"/>
    <s v="30x50ks"/>
    <n v="740"/>
    <s v="100 ks"/>
    <n v="11100"/>
  </r>
  <r>
    <n v="1471"/>
    <s v="Tichý"/>
    <s v="vialky"/>
    <m/>
    <m/>
    <s v="LABICOM s.r.o."/>
    <s v="5190-9062"/>
    <s v="Vial,screw,2ml,clr,cert,100PK"/>
    <n v="145"/>
    <n v="175.45"/>
    <m/>
    <s v="Šroubovací vialky ND 9, 1,5 ml,bez potisku, popisovatelné, balení 100 ks"/>
    <s v="cena za balení"/>
    <x v="60"/>
    <n v="2"/>
    <n v="3"/>
    <n v="2"/>
    <n v="7"/>
    <m/>
    <s v="týden"/>
    <n v="400"/>
    <n v="267"/>
    <m/>
    <n v="106800"/>
  </r>
  <r>
    <n v="342"/>
    <s v="Tichý"/>
    <s v="vialky"/>
    <m/>
    <m/>
    <s v="Sigma Aldrich spol. s r.o."/>
    <s v="29661-U "/>
    <s v="Certified Vial Kit, Low Adsorption (LA) QsertVial"/>
    <n v="4070"/>
    <n v="4924.7"/>
    <m/>
    <s v="Qsert vialky, čiré sklo s nízkou adsorbcí vzorku, vnitřní insert na objem vzorku 0,3 ml, ND9, s víčky a proříznutými septy PTFE/silikon, balení 100 ks"/>
    <s v="cena za balení"/>
    <x v="61"/>
    <m/>
    <n v="2"/>
    <n v="4"/>
    <n v="6"/>
    <m/>
    <s v="týden"/>
    <n v="15"/>
    <n v="4925"/>
    <m/>
    <n v="738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1" cacheId="0" applyNumberFormats="0" applyBorderFormats="0" applyFontFormats="0" applyPatternFormats="0" applyAlignmentFormats="0" applyWidthHeightFormats="1" dataCaption="Hodnoty" updatedVersion="6" minRefreshableVersion="3" useAutoFormatting="1" itemPrintTitles="1" createdVersion="4" indent="0" outline="1" outlineData="1" multipleFieldFilters="0">
  <location ref="A3:C66" firstHeaderRow="0" firstDataRow="1" firstDataCol="1"/>
  <pivotFields count="24">
    <pivotField showAll="0"/>
    <pivotField showAll="0" defaultSubtotal="0"/>
    <pivotField showAll="0" sortType="ascending" defaultSubtotal="0"/>
    <pivotField showAll="0" defaultSubtotal="0"/>
    <pivotField showAll="0"/>
    <pivotField showAll="0" defaultSubtotal="0"/>
    <pivotField showAll="0" defaultSubtotal="0"/>
    <pivotField showAll="0" defaultSubtotal="0"/>
    <pivotField showAll="0" defaultSubtotal="0"/>
    <pivotField showAll="0" defaultSubtotal="0"/>
    <pivotField showAll="0" defaultSubtotal="0"/>
    <pivotField showAll="0"/>
    <pivotField showAll="0"/>
    <pivotField axis="axisRow" showAll="0">
      <items count="63">
        <item x="0"/>
        <item x="1"/>
        <item x="2"/>
        <item x="3"/>
        <item x="4"/>
        <item x="5"/>
        <item x="6"/>
        <item x="7"/>
        <item x="8"/>
        <item x="9"/>
        <item x="12"/>
        <item x="11"/>
        <item x="13"/>
        <item x="14"/>
        <item x="15"/>
        <item x="16"/>
        <item x="17"/>
        <item x="18"/>
        <item x="19"/>
        <item x="20"/>
        <item x="21"/>
        <item x="22"/>
        <item x="23"/>
        <item x="24"/>
        <item x="25"/>
        <item x="26"/>
        <item x="27"/>
        <item x="28"/>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10"/>
        <item x="29"/>
        <item t="default"/>
      </items>
    </pivotField>
    <pivotField showAll="0"/>
    <pivotField showAll="0"/>
    <pivotField showAll="0"/>
    <pivotField showAll="0"/>
    <pivotField showAll="0" defaultSubtotal="0"/>
    <pivotField showAll="0" defaultSubtotal="0"/>
    <pivotField showAll="0" defaultSubtotal="0"/>
    <pivotField showAll="0" defaultSubtotal="0"/>
    <pivotField showAll="0"/>
    <pivotField dataField="1" showAll="0" defaultSubtotal="0"/>
  </pivotFields>
  <rowFields count="1">
    <field x="13"/>
  </rowFields>
  <rowItems count="6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t="grand">
      <x/>
    </i>
  </rowItems>
  <colFields count="1">
    <field x="-2"/>
  </colFields>
  <colItems count="2">
    <i>
      <x/>
    </i>
    <i i="1">
      <x v="1"/>
    </i>
  </colItems>
  <dataFields count="2">
    <dataField name="Součet z předpokládaný finanční objem" fld="23" baseField="0" baseItem="0"/>
    <dataField name="Počet z předpokládaný finanční objem2" fld="23" subtotal="count" baseField="7"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53"/>
  <sheetViews>
    <sheetView tabSelected="1" topLeftCell="E1" zoomScale="85" zoomScaleNormal="85" workbookViewId="0">
      <pane ySplit="1" topLeftCell="A36" activePane="bottomLeft" state="frozen"/>
      <selection activeCell="N1" sqref="N1"/>
      <selection pane="bottomLeft" activeCell="H39" sqref="H39"/>
    </sheetView>
  </sheetViews>
  <sheetFormatPr defaultColWidth="8.88671875" defaultRowHeight="14.4" x14ac:dyDescent="0.3"/>
  <cols>
    <col min="1" max="1" width="9.44140625" style="79" customWidth="1"/>
    <col min="2" max="2" width="27.33203125" style="79" customWidth="1"/>
    <col min="3" max="4" width="29.5546875" style="79" customWidth="1"/>
    <col min="5" max="5" width="17.33203125" style="80" customWidth="1"/>
    <col min="6" max="6" width="29.6640625" style="80" bestFit="1" customWidth="1"/>
    <col min="7" max="7" width="17.33203125" style="80" customWidth="1"/>
    <col min="8" max="8" width="54.5546875" style="79" customWidth="1"/>
    <col min="9" max="10" width="50.6640625" style="88" customWidth="1"/>
    <col min="11" max="11" width="50.6640625" style="79" customWidth="1"/>
    <col min="12" max="12" width="99.44140625" style="72" customWidth="1"/>
    <col min="13" max="13" width="37.6640625" style="79" customWidth="1"/>
    <col min="14" max="14" width="49.44140625" style="79" bestFit="1" customWidth="1"/>
    <col min="15" max="15" width="8.6640625" style="79" customWidth="1"/>
    <col min="16" max="16" width="8.88671875" style="79" customWidth="1"/>
    <col min="17" max="17" width="5.5546875" style="79" customWidth="1"/>
    <col min="18" max="18" width="21.33203125" style="82" customWidth="1"/>
    <col min="19" max="19" width="24.44140625" style="79" bestFit="1" customWidth="1"/>
    <col min="20" max="20" width="31" style="79" customWidth="1"/>
    <col min="21" max="21" width="19.33203125" style="82" customWidth="1"/>
    <col min="22" max="22" width="15.88671875" style="84" bestFit="1" customWidth="1"/>
    <col min="23" max="23" width="16.33203125" style="79" bestFit="1" customWidth="1"/>
    <col min="24" max="24" width="28.88671875" style="79" bestFit="1" customWidth="1"/>
    <col min="25" max="16384" width="8.88671875" style="79"/>
  </cols>
  <sheetData>
    <row r="1" spans="1:25" s="73" customFormat="1" x14ac:dyDescent="0.3">
      <c r="A1" s="73" t="s">
        <v>537</v>
      </c>
      <c r="B1" s="73" t="s">
        <v>826</v>
      </c>
      <c r="C1" s="73" t="s">
        <v>819</v>
      </c>
      <c r="D1" s="73" t="s">
        <v>1128</v>
      </c>
      <c r="E1" s="74" t="s">
        <v>570</v>
      </c>
      <c r="F1" s="74" t="s">
        <v>1143</v>
      </c>
      <c r="G1" s="74" t="s">
        <v>1144</v>
      </c>
      <c r="H1" s="73" t="s">
        <v>951</v>
      </c>
      <c r="I1" s="75" t="s">
        <v>1232</v>
      </c>
      <c r="J1" s="75" t="s">
        <v>1331</v>
      </c>
      <c r="K1" s="73" t="s">
        <v>1129</v>
      </c>
      <c r="L1" s="76" t="s">
        <v>536</v>
      </c>
      <c r="M1" s="73" t="s">
        <v>535</v>
      </c>
      <c r="N1" s="73" t="s">
        <v>534</v>
      </c>
      <c r="O1" s="73">
        <v>2015</v>
      </c>
      <c r="P1" s="73">
        <v>2016</v>
      </c>
      <c r="Q1" s="73">
        <v>2017</v>
      </c>
      <c r="R1" s="77" t="s">
        <v>533</v>
      </c>
      <c r="S1" s="73" t="s">
        <v>827</v>
      </c>
      <c r="T1" s="73" t="s">
        <v>828</v>
      </c>
      <c r="U1" s="77" t="s">
        <v>829</v>
      </c>
      <c r="V1" s="78" t="s">
        <v>830</v>
      </c>
      <c r="W1" s="73" t="s">
        <v>774</v>
      </c>
      <c r="X1" s="73" t="s">
        <v>831</v>
      </c>
      <c r="Y1" s="73" t="s">
        <v>915</v>
      </c>
    </row>
    <row r="2" spans="1:25" s="79" customFormat="1" x14ac:dyDescent="0.3">
      <c r="B2" s="79" t="s">
        <v>642</v>
      </c>
      <c r="C2" s="79" t="s">
        <v>896</v>
      </c>
      <c r="D2" s="79" t="s">
        <v>1105</v>
      </c>
      <c r="E2" s="80"/>
      <c r="F2" s="80"/>
      <c r="G2" s="80"/>
      <c r="H2" s="79" t="s">
        <v>952</v>
      </c>
      <c r="K2" s="79" t="s">
        <v>959</v>
      </c>
      <c r="L2" s="81" t="s">
        <v>501</v>
      </c>
      <c r="M2" s="79" t="s">
        <v>1</v>
      </c>
      <c r="N2" s="79" t="s">
        <v>843</v>
      </c>
      <c r="R2" s="82"/>
      <c r="S2" s="79" t="s">
        <v>127</v>
      </c>
      <c r="T2" s="79" t="s">
        <v>702</v>
      </c>
      <c r="U2" s="83">
        <v>10000</v>
      </c>
      <c r="V2" s="84">
        <v>3614.27</v>
      </c>
      <c r="W2" s="79" t="s">
        <v>1130</v>
      </c>
      <c r="X2" s="79">
        <v>72285.399999999994</v>
      </c>
      <c r="Y2" s="79" t="s">
        <v>823</v>
      </c>
    </row>
    <row r="3" spans="1:25" s="79" customFormat="1" x14ac:dyDescent="0.3">
      <c r="B3" s="79" t="s">
        <v>642</v>
      </c>
      <c r="C3" s="79" t="s">
        <v>896</v>
      </c>
      <c r="D3" s="79" t="s">
        <v>1105</v>
      </c>
      <c r="E3" s="80"/>
      <c r="F3" s="80"/>
      <c r="G3" s="80"/>
      <c r="H3" s="79" t="s">
        <v>953</v>
      </c>
      <c r="K3" s="79" t="s">
        <v>960</v>
      </c>
      <c r="L3" s="81" t="s">
        <v>500</v>
      </c>
      <c r="M3" s="79" t="s">
        <v>1</v>
      </c>
      <c r="N3" s="79" t="s">
        <v>843</v>
      </c>
      <c r="R3" s="82"/>
      <c r="S3" s="79" t="s">
        <v>127</v>
      </c>
      <c r="T3" s="79" t="s">
        <v>702</v>
      </c>
      <c r="U3" s="83">
        <v>10000</v>
      </c>
      <c r="V3" s="84">
        <v>4280.9799999999996</v>
      </c>
      <c r="W3" s="79" t="s">
        <v>1130</v>
      </c>
      <c r="X3" s="79">
        <v>85619.599999999991</v>
      </c>
      <c r="Y3" s="79" t="s">
        <v>823</v>
      </c>
    </row>
    <row r="4" spans="1:25" s="79" customFormat="1" x14ac:dyDescent="0.3">
      <c r="B4" s="79" t="s">
        <v>642</v>
      </c>
      <c r="C4" s="79" t="s">
        <v>896</v>
      </c>
      <c r="D4" s="79" t="s">
        <v>1105</v>
      </c>
      <c r="E4" s="80"/>
      <c r="F4" s="80"/>
      <c r="G4" s="80"/>
      <c r="H4" s="79" t="s">
        <v>954</v>
      </c>
      <c r="K4" s="79" t="s">
        <v>961</v>
      </c>
      <c r="L4" s="81" t="s">
        <v>499</v>
      </c>
      <c r="M4" s="79" t="s">
        <v>1</v>
      </c>
      <c r="N4" s="79" t="s">
        <v>843</v>
      </c>
      <c r="R4" s="82"/>
      <c r="S4" s="79" t="s">
        <v>127</v>
      </c>
      <c r="T4" s="79" t="s">
        <v>702</v>
      </c>
      <c r="U4" s="83">
        <v>10000</v>
      </c>
      <c r="V4" s="84">
        <v>6000.3899999999994</v>
      </c>
      <c r="W4" s="79" t="s">
        <v>1130</v>
      </c>
      <c r="X4" s="79">
        <v>120007.79999999999</v>
      </c>
      <c r="Y4" s="79" t="s">
        <v>823</v>
      </c>
    </row>
    <row r="5" spans="1:25" s="79" customFormat="1" x14ac:dyDescent="0.3">
      <c r="B5" s="79" t="s">
        <v>642</v>
      </c>
      <c r="C5" s="79" t="s">
        <v>896</v>
      </c>
      <c r="D5" s="79" t="s">
        <v>1105</v>
      </c>
      <c r="E5" s="80"/>
      <c r="F5" s="80"/>
      <c r="G5" s="80"/>
      <c r="H5" s="79" t="s">
        <v>955</v>
      </c>
      <c r="K5" s="79" t="s">
        <v>962</v>
      </c>
      <c r="L5" s="81" t="s">
        <v>498</v>
      </c>
      <c r="M5" s="79" t="s">
        <v>1</v>
      </c>
      <c r="N5" s="79" t="s">
        <v>844</v>
      </c>
      <c r="R5" s="82"/>
      <c r="S5" s="79" t="s">
        <v>678</v>
      </c>
      <c r="T5" s="79" t="s">
        <v>702</v>
      </c>
      <c r="U5" s="83">
        <v>10000</v>
      </c>
      <c r="V5" s="84">
        <v>3930.08</v>
      </c>
      <c r="W5" s="79" t="s">
        <v>1130</v>
      </c>
      <c r="X5" s="79">
        <v>78601.600000000006</v>
      </c>
      <c r="Y5" s="79" t="s">
        <v>823</v>
      </c>
    </row>
    <row r="6" spans="1:25" s="79" customFormat="1" x14ac:dyDescent="0.3">
      <c r="B6" s="79" t="s">
        <v>642</v>
      </c>
      <c r="C6" s="79" t="s">
        <v>896</v>
      </c>
      <c r="D6" s="79" t="s">
        <v>1105</v>
      </c>
      <c r="E6" s="80"/>
      <c r="F6" s="80"/>
      <c r="G6" s="80"/>
      <c r="H6" s="79" t="s">
        <v>956</v>
      </c>
      <c r="K6" s="79" t="s">
        <v>963</v>
      </c>
      <c r="L6" s="81" t="s">
        <v>497</v>
      </c>
      <c r="M6" s="79" t="s">
        <v>1</v>
      </c>
      <c r="N6" s="79" t="s">
        <v>844</v>
      </c>
      <c r="R6" s="82"/>
      <c r="S6" s="79" t="s">
        <v>678</v>
      </c>
      <c r="T6" s="79" t="s">
        <v>702</v>
      </c>
      <c r="U6" s="83">
        <v>10000</v>
      </c>
      <c r="V6" s="84">
        <v>4702.0599999999995</v>
      </c>
      <c r="W6" s="79" t="s">
        <v>1130</v>
      </c>
      <c r="X6" s="79">
        <v>94041.199999999983</v>
      </c>
      <c r="Y6" s="79" t="s">
        <v>823</v>
      </c>
    </row>
    <row r="7" spans="1:25" s="79" customFormat="1" x14ac:dyDescent="0.3">
      <c r="B7" s="79" t="s">
        <v>642</v>
      </c>
      <c r="C7" s="79" t="s">
        <v>896</v>
      </c>
      <c r="D7" s="79" t="s">
        <v>1105</v>
      </c>
      <c r="E7" s="80"/>
      <c r="F7" s="80"/>
      <c r="G7" s="80"/>
      <c r="H7" s="79" t="s">
        <v>957</v>
      </c>
      <c r="K7" s="79" t="s">
        <v>964</v>
      </c>
      <c r="L7" s="81" t="s">
        <v>496</v>
      </c>
      <c r="M7" s="79" t="s">
        <v>1</v>
      </c>
      <c r="N7" s="79" t="s">
        <v>844</v>
      </c>
      <c r="R7" s="82"/>
      <c r="S7" s="79" t="s">
        <v>678</v>
      </c>
      <c r="T7" s="79" t="s">
        <v>702</v>
      </c>
      <c r="U7" s="83">
        <v>10000</v>
      </c>
      <c r="V7" s="84">
        <v>6000.3899999999994</v>
      </c>
      <c r="W7" s="79" t="s">
        <v>1130</v>
      </c>
      <c r="X7" s="79">
        <v>120007.79999999999</v>
      </c>
      <c r="Y7" s="79" t="s">
        <v>823</v>
      </c>
    </row>
    <row r="8" spans="1:25" s="79" customFormat="1" ht="15" customHeight="1" x14ac:dyDescent="0.3">
      <c r="B8" s="79" t="s">
        <v>642</v>
      </c>
      <c r="C8" s="79" t="s">
        <v>895</v>
      </c>
      <c r="D8" s="79" t="s">
        <v>1106</v>
      </c>
      <c r="E8" s="80"/>
      <c r="F8" s="80"/>
      <c r="G8" s="80"/>
      <c r="K8" s="79" t="s">
        <v>965</v>
      </c>
      <c r="L8" s="81" t="s">
        <v>516</v>
      </c>
      <c r="M8" s="79" t="s">
        <v>1</v>
      </c>
      <c r="N8" s="79" t="s">
        <v>840</v>
      </c>
      <c r="R8" s="82"/>
      <c r="S8" s="79" t="s">
        <v>127</v>
      </c>
      <c r="T8" s="79" t="s">
        <v>702</v>
      </c>
      <c r="U8" s="83">
        <v>50000</v>
      </c>
      <c r="V8" s="84">
        <v>314.59999999999997</v>
      </c>
      <c r="W8" s="79" t="s">
        <v>1130</v>
      </c>
      <c r="X8" s="79">
        <v>15729.999999999998</v>
      </c>
      <c r="Y8" s="79" t="s">
        <v>823</v>
      </c>
    </row>
    <row r="9" spans="1:25" s="79" customFormat="1" x14ac:dyDescent="0.3">
      <c r="B9" s="79" t="s">
        <v>642</v>
      </c>
      <c r="C9" s="79" t="s">
        <v>895</v>
      </c>
      <c r="D9" s="79" t="s">
        <v>1106</v>
      </c>
      <c r="E9" s="80"/>
      <c r="F9" s="80"/>
      <c r="G9" s="80"/>
      <c r="K9" s="79" t="s">
        <v>966</v>
      </c>
      <c r="L9" s="81" t="s">
        <v>515</v>
      </c>
      <c r="M9" s="79" t="s">
        <v>1</v>
      </c>
      <c r="N9" s="79" t="s">
        <v>840</v>
      </c>
      <c r="R9" s="82"/>
      <c r="S9" s="79" t="s">
        <v>127</v>
      </c>
      <c r="T9" s="79" t="s">
        <v>702</v>
      </c>
      <c r="U9" s="83">
        <v>100000</v>
      </c>
      <c r="V9" s="84">
        <v>314.59999999999997</v>
      </c>
      <c r="W9" s="79" t="s">
        <v>1130</v>
      </c>
      <c r="X9" s="79">
        <v>31459.999999999996</v>
      </c>
      <c r="Y9" s="79" t="s">
        <v>823</v>
      </c>
    </row>
    <row r="10" spans="1:25" s="79" customFormat="1" x14ac:dyDescent="0.3">
      <c r="B10" s="79" t="s">
        <v>642</v>
      </c>
      <c r="C10" s="79" t="s">
        <v>895</v>
      </c>
      <c r="D10" s="79" t="s">
        <v>1106</v>
      </c>
      <c r="E10" s="80"/>
      <c r="F10" s="80"/>
      <c r="G10" s="80"/>
      <c r="K10" s="79" t="s">
        <v>967</v>
      </c>
      <c r="L10" s="81" t="s">
        <v>514</v>
      </c>
      <c r="M10" s="79" t="s">
        <v>1</v>
      </c>
      <c r="N10" s="79" t="s">
        <v>840</v>
      </c>
      <c r="R10" s="82"/>
      <c r="S10" s="79" t="s">
        <v>127</v>
      </c>
      <c r="T10" s="79" t="s">
        <v>702</v>
      </c>
      <c r="U10" s="83">
        <v>75000</v>
      </c>
      <c r="V10" s="84">
        <v>314.59999999999997</v>
      </c>
      <c r="W10" s="79" t="s">
        <v>1130</v>
      </c>
      <c r="X10" s="79">
        <v>23594.999999999996</v>
      </c>
      <c r="Y10" s="79" t="s">
        <v>823</v>
      </c>
    </row>
    <row r="11" spans="1:25" s="79" customFormat="1" x14ac:dyDescent="0.3">
      <c r="B11" s="79" t="s">
        <v>642</v>
      </c>
      <c r="C11" s="79" t="s">
        <v>895</v>
      </c>
      <c r="D11" s="79" t="s">
        <v>1106</v>
      </c>
      <c r="E11" s="80"/>
      <c r="F11" s="80"/>
      <c r="G11" s="80"/>
      <c r="K11" s="79" t="s">
        <v>968</v>
      </c>
      <c r="L11" s="81" t="s">
        <v>513</v>
      </c>
      <c r="M11" s="79" t="s">
        <v>1</v>
      </c>
      <c r="N11" s="79" t="s">
        <v>840</v>
      </c>
      <c r="R11" s="82"/>
      <c r="S11" s="79" t="s">
        <v>127</v>
      </c>
      <c r="T11" s="79" t="s">
        <v>702</v>
      </c>
      <c r="U11" s="83">
        <v>50000</v>
      </c>
      <c r="V11" s="84">
        <v>847</v>
      </c>
      <c r="W11" s="79" t="s">
        <v>1130</v>
      </c>
      <c r="X11" s="79">
        <v>42350</v>
      </c>
      <c r="Y11" s="79" t="s">
        <v>823</v>
      </c>
    </row>
    <row r="12" spans="1:25" s="79" customFormat="1" x14ac:dyDescent="0.3">
      <c r="B12" s="79" t="s">
        <v>642</v>
      </c>
      <c r="C12" s="79" t="s">
        <v>895</v>
      </c>
      <c r="D12" s="79" t="s">
        <v>1106</v>
      </c>
      <c r="E12" s="80"/>
      <c r="F12" s="80"/>
      <c r="G12" s="80"/>
      <c r="K12" s="79" t="s">
        <v>969</v>
      </c>
      <c r="L12" s="81" t="s">
        <v>512</v>
      </c>
      <c r="M12" s="79" t="s">
        <v>1</v>
      </c>
      <c r="N12" s="79" t="s">
        <v>840</v>
      </c>
      <c r="R12" s="82"/>
      <c r="S12" s="79" t="s">
        <v>127</v>
      </c>
      <c r="T12" s="79" t="s">
        <v>702</v>
      </c>
      <c r="U12" s="83">
        <v>12500</v>
      </c>
      <c r="V12" s="84">
        <v>423.5</v>
      </c>
      <c r="W12" s="79" t="s">
        <v>1130</v>
      </c>
      <c r="X12" s="79">
        <v>10587.5</v>
      </c>
      <c r="Y12" s="79" t="s">
        <v>823</v>
      </c>
    </row>
    <row r="13" spans="1:25" s="79" customFormat="1" x14ac:dyDescent="0.3">
      <c r="B13" s="79" t="s">
        <v>642</v>
      </c>
      <c r="C13" s="79" t="s">
        <v>895</v>
      </c>
      <c r="D13" s="79" t="s">
        <v>1106</v>
      </c>
      <c r="E13" s="80"/>
      <c r="F13" s="80"/>
      <c r="G13" s="80"/>
      <c r="K13" s="79" t="s">
        <v>970</v>
      </c>
      <c r="L13" s="81" t="s">
        <v>511</v>
      </c>
      <c r="M13" s="79" t="s">
        <v>1</v>
      </c>
      <c r="N13" s="79" t="s">
        <v>840</v>
      </c>
      <c r="R13" s="82"/>
      <c r="S13" s="79" t="s">
        <v>127</v>
      </c>
      <c r="T13" s="79" t="s">
        <v>702</v>
      </c>
      <c r="U13" s="83">
        <v>7500</v>
      </c>
      <c r="V13" s="84">
        <v>508.2</v>
      </c>
      <c r="W13" s="79" t="s">
        <v>1130</v>
      </c>
      <c r="X13" s="79">
        <v>7623</v>
      </c>
      <c r="Y13" s="79" t="s">
        <v>823</v>
      </c>
    </row>
    <row r="14" spans="1:25" s="79" customFormat="1" x14ac:dyDescent="0.3">
      <c r="B14" s="79" t="s">
        <v>642</v>
      </c>
      <c r="C14" s="79" t="s">
        <v>895</v>
      </c>
      <c r="D14" s="79" t="s">
        <v>1106</v>
      </c>
      <c r="E14" s="80"/>
      <c r="F14" s="80"/>
      <c r="G14" s="80"/>
      <c r="K14" s="79" t="s">
        <v>971</v>
      </c>
      <c r="L14" s="81" t="s">
        <v>510</v>
      </c>
      <c r="M14" s="79" t="s">
        <v>1</v>
      </c>
      <c r="N14" s="79" t="s">
        <v>840</v>
      </c>
      <c r="R14" s="82"/>
      <c r="S14" s="79" t="s">
        <v>127</v>
      </c>
      <c r="T14" s="79" t="s">
        <v>702</v>
      </c>
      <c r="U14" s="83">
        <v>5000</v>
      </c>
      <c r="V14" s="84">
        <v>646.14</v>
      </c>
      <c r="W14" s="79" t="s">
        <v>1130</v>
      </c>
      <c r="X14" s="79">
        <v>6461.4</v>
      </c>
      <c r="Y14" s="79" t="s">
        <v>823</v>
      </c>
    </row>
    <row r="15" spans="1:25" s="79" customFormat="1" x14ac:dyDescent="0.3">
      <c r="B15" s="79" t="s">
        <v>642</v>
      </c>
      <c r="C15" s="79" t="s">
        <v>895</v>
      </c>
      <c r="D15" s="79" t="s">
        <v>1106</v>
      </c>
      <c r="E15" s="80"/>
      <c r="F15" s="80"/>
      <c r="G15" s="80"/>
      <c r="K15" s="79" t="s">
        <v>972</v>
      </c>
      <c r="L15" s="81" t="s">
        <v>509</v>
      </c>
      <c r="M15" s="79" t="s">
        <v>1</v>
      </c>
      <c r="N15" s="79" t="s">
        <v>840</v>
      </c>
      <c r="R15" s="82"/>
      <c r="S15" s="79" t="s">
        <v>127</v>
      </c>
      <c r="T15" s="79" t="s">
        <v>702</v>
      </c>
      <c r="U15" s="83">
        <v>2500</v>
      </c>
      <c r="V15" s="84">
        <v>658.24</v>
      </c>
      <c r="W15" s="79" t="s">
        <v>1130</v>
      </c>
      <c r="X15" s="79">
        <v>3291.2</v>
      </c>
      <c r="Y15" s="79" t="s">
        <v>823</v>
      </c>
    </row>
    <row r="16" spans="1:25" s="79" customFormat="1" x14ac:dyDescent="0.3">
      <c r="B16" s="79" t="s">
        <v>642</v>
      </c>
      <c r="C16" s="79" t="s">
        <v>895</v>
      </c>
      <c r="D16" s="79" t="s">
        <v>1106</v>
      </c>
      <c r="E16" s="80"/>
      <c r="F16" s="80"/>
      <c r="G16" s="80"/>
      <c r="K16" s="79" t="s">
        <v>973</v>
      </c>
      <c r="L16" s="81" t="s">
        <v>508</v>
      </c>
      <c r="M16" s="79" t="s">
        <v>1</v>
      </c>
      <c r="N16" s="79" t="s">
        <v>840</v>
      </c>
      <c r="R16" s="82"/>
      <c r="S16" s="79" t="s">
        <v>127</v>
      </c>
      <c r="T16" s="79" t="s">
        <v>702</v>
      </c>
      <c r="U16" s="83">
        <v>1000</v>
      </c>
      <c r="V16" s="84">
        <v>233.53</v>
      </c>
      <c r="W16" s="79" t="s">
        <v>1130</v>
      </c>
      <c r="X16" s="79">
        <v>2335.3000000000002</v>
      </c>
      <c r="Y16" s="79" t="s">
        <v>823</v>
      </c>
    </row>
    <row r="17" spans="1:28" s="7" customFormat="1" hidden="1" x14ac:dyDescent="0.3">
      <c r="B17" s="7" t="s">
        <v>642</v>
      </c>
      <c r="C17" s="18" t="s">
        <v>895</v>
      </c>
      <c r="D17" s="18" t="s">
        <v>1332</v>
      </c>
      <c r="E17" s="19"/>
      <c r="F17" s="44" t="s">
        <v>1145</v>
      </c>
      <c r="G17" s="44" t="s">
        <v>1153</v>
      </c>
      <c r="H17" s="44" t="s">
        <v>1146</v>
      </c>
      <c r="I17" s="52">
        <v>330</v>
      </c>
      <c r="J17" s="51">
        <f t="shared" ref="J17:J23" si="0">I17*1.21</f>
        <v>399.3</v>
      </c>
      <c r="K17" s="18"/>
      <c r="L17" s="4" t="s">
        <v>507</v>
      </c>
      <c r="M17" s="18" t="s">
        <v>24</v>
      </c>
      <c r="N17" s="7" t="s">
        <v>841</v>
      </c>
      <c r="R17" s="1"/>
      <c r="S17" s="18" t="s">
        <v>127</v>
      </c>
      <c r="T17" s="18" t="s">
        <v>702</v>
      </c>
      <c r="U17" s="22">
        <v>45</v>
      </c>
      <c r="V17" s="24">
        <v>399.3</v>
      </c>
      <c r="W17" s="18" t="s">
        <v>718</v>
      </c>
      <c r="X17" s="18">
        <v>17968.5</v>
      </c>
      <c r="Y17" s="18" t="s">
        <v>958</v>
      </c>
      <c r="Z17" s="18"/>
      <c r="AA17" s="18"/>
    </row>
    <row r="18" spans="1:28" s="18" customFormat="1" hidden="1" x14ac:dyDescent="0.3">
      <c r="B18" s="18" t="s">
        <v>642</v>
      </c>
      <c r="C18" s="18" t="s">
        <v>895</v>
      </c>
      <c r="D18" s="18" t="s">
        <v>1332</v>
      </c>
      <c r="E18" s="19"/>
      <c r="F18" s="44" t="s">
        <v>1145</v>
      </c>
      <c r="G18" s="44" t="s">
        <v>1148</v>
      </c>
      <c r="H18" s="44" t="s">
        <v>1147</v>
      </c>
      <c r="I18" s="53" t="s">
        <v>1156</v>
      </c>
      <c r="J18" s="51">
        <f t="shared" si="0"/>
        <v>302.5</v>
      </c>
      <c r="L18" s="4" t="s">
        <v>506</v>
      </c>
      <c r="M18" s="18" t="s">
        <v>24</v>
      </c>
      <c r="N18" s="18" t="s">
        <v>841</v>
      </c>
      <c r="R18" s="16"/>
      <c r="S18" s="18" t="s">
        <v>127</v>
      </c>
      <c r="T18" s="18" t="s">
        <v>702</v>
      </c>
      <c r="U18" s="22">
        <v>75</v>
      </c>
      <c r="V18" s="24">
        <v>302.5</v>
      </c>
      <c r="W18" s="18" t="s">
        <v>718</v>
      </c>
      <c r="X18" s="18">
        <v>22687.5</v>
      </c>
      <c r="Y18" s="18" t="s">
        <v>958</v>
      </c>
    </row>
    <row r="19" spans="1:28" s="18" customFormat="1" hidden="1" x14ac:dyDescent="0.3">
      <c r="B19" s="18" t="s">
        <v>642</v>
      </c>
      <c r="C19" s="18" t="s">
        <v>895</v>
      </c>
      <c r="D19" s="18" t="s">
        <v>1332</v>
      </c>
      <c r="E19" s="19"/>
      <c r="F19" s="44" t="s">
        <v>1145</v>
      </c>
      <c r="G19" s="44" t="s">
        <v>1152</v>
      </c>
      <c r="H19" s="44" t="s">
        <v>1150</v>
      </c>
      <c r="I19" s="53" t="s">
        <v>1158</v>
      </c>
      <c r="J19" s="51">
        <f t="shared" si="0"/>
        <v>484</v>
      </c>
      <c r="L19" s="4" t="s">
        <v>505</v>
      </c>
      <c r="M19" s="18" t="s">
        <v>24</v>
      </c>
      <c r="N19" s="18" t="s">
        <v>841</v>
      </c>
      <c r="R19" s="16"/>
      <c r="S19" s="18" t="s">
        <v>127</v>
      </c>
      <c r="T19" s="18" t="s">
        <v>702</v>
      </c>
      <c r="U19" s="22">
        <v>45</v>
      </c>
      <c r="V19" s="24">
        <v>484</v>
      </c>
      <c r="W19" s="18" t="s">
        <v>718</v>
      </c>
      <c r="X19" s="18">
        <v>21780</v>
      </c>
      <c r="Y19" s="18" t="s">
        <v>958</v>
      </c>
    </row>
    <row r="20" spans="1:28" s="7" customFormat="1" hidden="1" x14ac:dyDescent="0.3">
      <c r="A20" s="18"/>
      <c r="B20" s="7" t="s">
        <v>642</v>
      </c>
      <c r="C20" s="18" t="s">
        <v>895</v>
      </c>
      <c r="D20" s="18" t="s">
        <v>1332</v>
      </c>
      <c r="E20" s="19"/>
      <c r="F20" s="44" t="s">
        <v>1145</v>
      </c>
      <c r="G20" s="44" t="s">
        <v>1149</v>
      </c>
      <c r="H20" s="44" t="s">
        <v>1151</v>
      </c>
      <c r="I20" s="53" t="s">
        <v>1157</v>
      </c>
      <c r="J20" s="51">
        <f t="shared" si="0"/>
        <v>1197.8999999999999</v>
      </c>
      <c r="K20" s="18"/>
      <c r="L20" s="4" t="s">
        <v>814</v>
      </c>
      <c r="M20" s="18" t="s">
        <v>24</v>
      </c>
      <c r="N20" s="18" t="s">
        <v>841</v>
      </c>
      <c r="O20" s="18"/>
      <c r="P20" s="18"/>
      <c r="Q20" s="18"/>
      <c r="R20" s="16"/>
      <c r="S20" s="18" t="s">
        <v>127</v>
      </c>
      <c r="T20" s="18" t="s">
        <v>702</v>
      </c>
      <c r="U20" s="22">
        <v>45</v>
      </c>
      <c r="V20" s="24">
        <v>1050</v>
      </c>
      <c r="W20" s="7" t="s">
        <v>718</v>
      </c>
      <c r="X20" s="18">
        <v>47250</v>
      </c>
      <c r="Y20" s="18" t="s">
        <v>958</v>
      </c>
      <c r="Z20" s="18"/>
      <c r="AA20" s="18"/>
      <c r="AB20" s="18"/>
    </row>
    <row r="21" spans="1:28" s="18" customFormat="1" hidden="1" x14ac:dyDescent="0.3">
      <c r="B21" s="18" t="s">
        <v>642</v>
      </c>
      <c r="C21" s="18" t="s">
        <v>895</v>
      </c>
      <c r="D21" s="18" t="s">
        <v>1332</v>
      </c>
      <c r="E21" s="19"/>
      <c r="F21" s="44" t="s">
        <v>1221</v>
      </c>
      <c r="G21" s="45" t="s">
        <v>1159</v>
      </c>
      <c r="H21" s="44" t="s">
        <v>1161</v>
      </c>
      <c r="I21" s="53">
        <v>1796</v>
      </c>
      <c r="J21" s="51">
        <f t="shared" si="0"/>
        <v>2173.16</v>
      </c>
      <c r="L21" s="4" t="s">
        <v>504</v>
      </c>
      <c r="M21" s="18" t="s">
        <v>24</v>
      </c>
      <c r="N21" s="18" t="s">
        <v>842</v>
      </c>
      <c r="R21" s="16"/>
      <c r="S21" s="18" t="s">
        <v>127</v>
      </c>
      <c r="T21" s="18" t="s">
        <v>702</v>
      </c>
      <c r="U21" s="22">
        <v>12</v>
      </c>
      <c r="V21" s="24">
        <v>4537</v>
      </c>
      <c r="W21" s="18" t="s">
        <v>806</v>
      </c>
      <c r="X21" s="18">
        <v>54444</v>
      </c>
      <c r="Y21" s="18" t="s">
        <v>958</v>
      </c>
    </row>
    <row r="22" spans="1:28" s="7" customFormat="1" hidden="1" x14ac:dyDescent="0.3">
      <c r="B22" s="7" t="s">
        <v>642</v>
      </c>
      <c r="C22" s="7" t="s">
        <v>895</v>
      </c>
      <c r="D22" s="18" t="s">
        <v>1332</v>
      </c>
      <c r="E22" s="10"/>
      <c r="F22" s="44" t="s">
        <v>1221</v>
      </c>
      <c r="G22" s="44" t="s">
        <v>1154</v>
      </c>
      <c r="H22" s="44" t="s">
        <v>1369</v>
      </c>
      <c r="I22" s="53" t="s">
        <v>1155</v>
      </c>
      <c r="J22" s="51">
        <f t="shared" si="0"/>
        <v>1139.0940000000001</v>
      </c>
      <c r="K22" s="18"/>
      <c r="L22" s="4" t="s">
        <v>503</v>
      </c>
      <c r="M22" s="7" t="s">
        <v>24</v>
      </c>
      <c r="N22" s="7" t="s">
        <v>842</v>
      </c>
      <c r="R22" s="1"/>
      <c r="S22" s="7" t="s">
        <v>127</v>
      </c>
      <c r="T22" s="18" t="s">
        <v>702</v>
      </c>
      <c r="U22" s="22">
        <v>12</v>
      </c>
      <c r="V22" s="24">
        <v>1413.28</v>
      </c>
      <c r="W22" s="7" t="s">
        <v>690</v>
      </c>
      <c r="X22" s="18">
        <v>16959.36</v>
      </c>
      <c r="Y22" s="18" t="s">
        <v>958</v>
      </c>
    </row>
    <row r="23" spans="1:28" s="18" customFormat="1" hidden="1" x14ac:dyDescent="0.3">
      <c r="B23" s="18" t="s">
        <v>642</v>
      </c>
      <c r="C23" s="18" t="s">
        <v>895</v>
      </c>
      <c r="D23" s="18" t="s">
        <v>1332</v>
      </c>
      <c r="E23" s="19"/>
      <c r="F23" s="44" t="s">
        <v>1221</v>
      </c>
      <c r="G23" s="45" t="s">
        <v>1160</v>
      </c>
      <c r="H23" s="44" t="s">
        <v>1370</v>
      </c>
      <c r="I23" s="53">
        <v>1222</v>
      </c>
      <c r="J23" s="51">
        <f t="shared" si="0"/>
        <v>1478.62</v>
      </c>
      <c r="L23" s="4" t="s">
        <v>502</v>
      </c>
      <c r="M23" s="18" t="s">
        <v>24</v>
      </c>
      <c r="N23" s="18" t="s">
        <v>842</v>
      </c>
      <c r="R23" s="16"/>
      <c r="S23" s="18" t="s">
        <v>127</v>
      </c>
      <c r="T23" s="18" t="s">
        <v>702</v>
      </c>
      <c r="U23" s="22">
        <v>5</v>
      </c>
      <c r="V23" s="24">
        <v>1413.28</v>
      </c>
      <c r="W23" s="18" t="s">
        <v>690</v>
      </c>
      <c r="X23" s="18">
        <v>7066.4</v>
      </c>
      <c r="Y23" s="18" t="s">
        <v>958</v>
      </c>
    </row>
    <row r="24" spans="1:28" s="79" customFormat="1" x14ac:dyDescent="0.3">
      <c r="B24" s="79" t="s">
        <v>1525</v>
      </c>
      <c r="C24" s="79" t="s">
        <v>898</v>
      </c>
      <c r="D24" s="79" t="s">
        <v>1107</v>
      </c>
      <c r="E24" s="80"/>
      <c r="F24" s="80"/>
      <c r="G24" s="80"/>
      <c r="H24" s="79" t="s">
        <v>918</v>
      </c>
      <c r="K24" s="79" t="s">
        <v>918</v>
      </c>
      <c r="L24" s="12" t="s">
        <v>443</v>
      </c>
      <c r="M24" s="79" t="s">
        <v>24</v>
      </c>
      <c r="N24" s="79" t="s">
        <v>852</v>
      </c>
      <c r="R24" s="82"/>
      <c r="S24" s="79" t="s">
        <v>433</v>
      </c>
      <c r="T24" s="79" t="s">
        <v>707</v>
      </c>
      <c r="U24" s="82">
        <v>12</v>
      </c>
      <c r="V24" s="84">
        <v>2816</v>
      </c>
      <c r="W24" s="79" t="s">
        <v>1131</v>
      </c>
      <c r="X24" s="79">
        <v>33792</v>
      </c>
      <c r="Y24" s="79" t="s">
        <v>823</v>
      </c>
    </row>
    <row r="25" spans="1:28" s="79" customFormat="1" x14ac:dyDescent="0.3">
      <c r="B25" s="79" t="s">
        <v>1525</v>
      </c>
      <c r="C25" s="79" t="s">
        <v>898</v>
      </c>
      <c r="D25" s="79" t="s">
        <v>1107</v>
      </c>
      <c r="E25" s="80"/>
      <c r="F25" s="80"/>
      <c r="G25" s="80"/>
      <c r="H25" s="79" t="s">
        <v>919</v>
      </c>
      <c r="K25" s="79" t="s">
        <v>919</v>
      </c>
      <c r="L25" s="12" t="s">
        <v>441</v>
      </c>
      <c r="M25" s="79" t="s">
        <v>24</v>
      </c>
      <c r="N25" s="79" t="s">
        <v>852</v>
      </c>
      <c r="R25" s="82"/>
      <c r="S25" s="79" t="s">
        <v>433</v>
      </c>
      <c r="T25" s="79" t="s">
        <v>707</v>
      </c>
      <c r="U25" s="82">
        <v>7</v>
      </c>
      <c r="V25" s="84">
        <v>2900</v>
      </c>
      <c r="W25" s="79" t="s">
        <v>1131</v>
      </c>
      <c r="X25" s="79">
        <v>20300</v>
      </c>
      <c r="Y25" s="79" t="s">
        <v>823</v>
      </c>
    </row>
    <row r="26" spans="1:28" s="79" customFormat="1" x14ac:dyDescent="0.3">
      <c r="B26" s="79" t="s">
        <v>1525</v>
      </c>
      <c r="C26" s="79" t="s">
        <v>898</v>
      </c>
      <c r="D26" s="79" t="s">
        <v>1107</v>
      </c>
      <c r="E26" s="80"/>
      <c r="F26" s="80"/>
      <c r="G26" s="80"/>
      <c r="H26" s="79" t="s">
        <v>920</v>
      </c>
      <c r="K26" s="79" t="s">
        <v>920</v>
      </c>
      <c r="L26" s="12" t="s">
        <v>440</v>
      </c>
      <c r="M26" s="79" t="s">
        <v>24</v>
      </c>
      <c r="N26" s="79" t="s">
        <v>852</v>
      </c>
      <c r="R26" s="82"/>
      <c r="S26" s="79" t="s">
        <v>433</v>
      </c>
      <c r="T26" s="79" t="s">
        <v>707</v>
      </c>
      <c r="U26" s="82">
        <v>7</v>
      </c>
      <c r="V26" s="84">
        <v>3000</v>
      </c>
      <c r="W26" s="79" t="s">
        <v>1131</v>
      </c>
      <c r="X26" s="79">
        <v>21000</v>
      </c>
      <c r="Y26" s="79" t="s">
        <v>823</v>
      </c>
    </row>
    <row r="27" spans="1:28" s="79" customFormat="1" x14ac:dyDescent="0.3">
      <c r="B27" s="79" t="s">
        <v>1525</v>
      </c>
      <c r="C27" s="79" t="s">
        <v>898</v>
      </c>
      <c r="D27" s="79" t="s">
        <v>1107</v>
      </c>
      <c r="E27" s="80"/>
      <c r="F27" s="80"/>
      <c r="G27" s="80"/>
      <c r="H27" s="79" t="s">
        <v>921</v>
      </c>
      <c r="K27" s="79" t="s">
        <v>921</v>
      </c>
      <c r="L27" s="12" t="s">
        <v>439</v>
      </c>
      <c r="M27" s="79" t="s">
        <v>24</v>
      </c>
      <c r="N27" s="79" t="s">
        <v>852</v>
      </c>
      <c r="R27" s="82"/>
      <c r="S27" s="79" t="s">
        <v>433</v>
      </c>
      <c r="T27" s="79" t="s">
        <v>707</v>
      </c>
      <c r="U27" s="82">
        <v>7</v>
      </c>
      <c r="V27" s="84">
        <v>2824</v>
      </c>
      <c r="W27" s="79" t="s">
        <v>1131</v>
      </c>
      <c r="X27" s="79">
        <v>19768</v>
      </c>
      <c r="Y27" s="79" t="s">
        <v>823</v>
      </c>
    </row>
    <row r="28" spans="1:28" s="79" customFormat="1" x14ac:dyDescent="0.3">
      <c r="B28" s="79" t="s">
        <v>1525</v>
      </c>
      <c r="C28" s="79" t="s">
        <v>898</v>
      </c>
      <c r="D28" s="79" t="s">
        <v>1107</v>
      </c>
      <c r="E28" s="80"/>
      <c r="F28" s="80"/>
      <c r="G28" s="80"/>
      <c r="H28" s="79" t="s">
        <v>922</v>
      </c>
      <c r="K28" s="79" t="s">
        <v>922</v>
      </c>
      <c r="L28" s="12" t="s">
        <v>438</v>
      </c>
      <c r="M28" s="79" t="s">
        <v>24</v>
      </c>
      <c r="N28" s="79" t="s">
        <v>852</v>
      </c>
      <c r="O28" s="79">
        <v>2</v>
      </c>
      <c r="P28" s="79">
        <v>3</v>
      </c>
      <c r="Q28" s="79">
        <v>2</v>
      </c>
      <c r="R28" s="82">
        <v>7</v>
      </c>
      <c r="S28" s="79" t="s">
        <v>433</v>
      </c>
      <c r="T28" s="79" t="s">
        <v>707</v>
      </c>
      <c r="U28" s="82">
        <v>7</v>
      </c>
      <c r="V28" s="84">
        <v>2824</v>
      </c>
      <c r="W28" s="79" t="s">
        <v>1131</v>
      </c>
      <c r="X28" s="79">
        <v>19768</v>
      </c>
      <c r="Y28" s="79" t="s">
        <v>823</v>
      </c>
    </row>
    <row r="29" spans="1:28" s="79" customFormat="1" x14ac:dyDescent="0.3">
      <c r="B29" s="79" t="s">
        <v>1525</v>
      </c>
      <c r="C29" s="79" t="s">
        <v>898</v>
      </c>
      <c r="D29" s="79" t="s">
        <v>1107</v>
      </c>
      <c r="E29" s="80"/>
      <c r="F29" s="80"/>
      <c r="G29" s="80"/>
      <c r="H29" s="79" t="s">
        <v>923</v>
      </c>
      <c r="K29" s="79" t="s">
        <v>923</v>
      </c>
      <c r="L29" s="12" t="s">
        <v>437</v>
      </c>
      <c r="M29" s="79" t="s">
        <v>24</v>
      </c>
      <c r="N29" s="79" t="s">
        <v>852</v>
      </c>
      <c r="R29" s="82"/>
      <c r="S29" s="79" t="s">
        <v>433</v>
      </c>
      <c r="T29" s="79" t="s">
        <v>707</v>
      </c>
      <c r="U29" s="82">
        <v>7</v>
      </c>
      <c r="V29" s="84">
        <v>5200</v>
      </c>
      <c r="W29" s="79" t="s">
        <v>1131</v>
      </c>
      <c r="X29" s="79">
        <v>36400</v>
      </c>
      <c r="Y29" s="79" t="s">
        <v>823</v>
      </c>
    </row>
    <row r="30" spans="1:28" s="79" customFormat="1" x14ac:dyDescent="0.3">
      <c r="B30" s="79" t="s">
        <v>1525</v>
      </c>
      <c r="C30" s="79" t="s">
        <v>898</v>
      </c>
      <c r="D30" s="79" t="s">
        <v>1107</v>
      </c>
      <c r="E30" s="80"/>
      <c r="F30" s="80"/>
      <c r="G30" s="80"/>
      <c r="H30" s="79" t="s">
        <v>924</v>
      </c>
      <c r="K30" s="79" t="s">
        <v>924</v>
      </c>
      <c r="L30" s="12" t="s">
        <v>1548</v>
      </c>
      <c r="M30" s="79" t="s">
        <v>24</v>
      </c>
      <c r="N30" s="79" t="s">
        <v>852</v>
      </c>
      <c r="R30" s="82"/>
      <c r="S30" s="79" t="s">
        <v>433</v>
      </c>
      <c r="T30" s="79" t="s">
        <v>707</v>
      </c>
      <c r="U30" s="82">
        <v>8</v>
      </c>
      <c r="V30" s="84">
        <v>8500</v>
      </c>
      <c r="W30" s="79" t="s">
        <v>1131</v>
      </c>
      <c r="X30" s="79">
        <v>68000</v>
      </c>
      <c r="Y30" s="79" t="s">
        <v>823</v>
      </c>
    </row>
    <row r="31" spans="1:28" s="79" customFormat="1" x14ac:dyDescent="0.3">
      <c r="B31" s="79" t="s">
        <v>1525</v>
      </c>
      <c r="C31" s="79" t="s">
        <v>898</v>
      </c>
      <c r="D31" s="79" t="s">
        <v>1107</v>
      </c>
      <c r="E31" s="80"/>
      <c r="F31" s="80"/>
      <c r="G31" s="80"/>
      <c r="H31" s="79" t="s">
        <v>925</v>
      </c>
      <c r="K31" s="79" t="s">
        <v>925</v>
      </c>
      <c r="L31" s="12" t="s">
        <v>1549</v>
      </c>
      <c r="M31" s="79" t="s">
        <v>24</v>
      </c>
      <c r="N31" s="79" t="s">
        <v>852</v>
      </c>
      <c r="R31" s="82"/>
      <c r="S31" s="79" t="s">
        <v>433</v>
      </c>
      <c r="T31" s="79" t="s">
        <v>707</v>
      </c>
      <c r="U31" s="82">
        <v>8</v>
      </c>
      <c r="V31" s="84">
        <v>15000</v>
      </c>
      <c r="W31" s="79" t="s">
        <v>1131</v>
      </c>
      <c r="X31" s="79">
        <v>120000</v>
      </c>
      <c r="Y31" s="79" t="s">
        <v>823</v>
      </c>
    </row>
    <row r="32" spans="1:28" s="79" customFormat="1" x14ac:dyDescent="0.3">
      <c r="B32" s="79" t="s">
        <v>1525</v>
      </c>
      <c r="C32" s="79" t="s">
        <v>898</v>
      </c>
      <c r="D32" s="79" t="s">
        <v>1107</v>
      </c>
      <c r="E32" s="80"/>
      <c r="F32" s="80"/>
      <c r="G32" s="80"/>
      <c r="H32" s="79" t="s">
        <v>926</v>
      </c>
      <c r="K32" s="79" t="s">
        <v>926</v>
      </c>
      <c r="L32" s="81" t="s">
        <v>436</v>
      </c>
      <c r="M32" s="79" t="s">
        <v>24</v>
      </c>
      <c r="N32" s="79" t="s">
        <v>852</v>
      </c>
      <c r="R32" s="82"/>
      <c r="S32" s="79" t="s">
        <v>433</v>
      </c>
      <c r="T32" s="79" t="s">
        <v>707</v>
      </c>
      <c r="U32" s="82">
        <v>8</v>
      </c>
      <c r="V32" s="84">
        <v>4571</v>
      </c>
      <c r="W32" s="79" t="s">
        <v>1131</v>
      </c>
      <c r="X32" s="79">
        <v>36568</v>
      </c>
      <c r="Y32" s="79" t="s">
        <v>823</v>
      </c>
    </row>
    <row r="33" spans="1:25" s="79" customFormat="1" x14ac:dyDescent="0.3">
      <c r="B33" s="79" t="s">
        <v>1525</v>
      </c>
      <c r="C33" s="79" t="s">
        <v>898</v>
      </c>
      <c r="D33" s="79" t="s">
        <v>1107</v>
      </c>
      <c r="E33" s="80"/>
      <c r="F33" s="80"/>
      <c r="G33" s="80"/>
      <c r="H33" s="79" t="s">
        <v>927</v>
      </c>
      <c r="K33" s="79" t="s">
        <v>927</v>
      </c>
      <c r="L33" s="81" t="s">
        <v>1550</v>
      </c>
      <c r="M33" s="79" t="s">
        <v>24</v>
      </c>
      <c r="N33" s="79" t="s">
        <v>852</v>
      </c>
      <c r="R33" s="82"/>
      <c r="S33" s="79" t="s">
        <v>433</v>
      </c>
      <c r="T33" s="79" t="s">
        <v>707</v>
      </c>
      <c r="U33" s="82">
        <v>8</v>
      </c>
      <c r="V33" s="84">
        <v>5900</v>
      </c>
      <c r="W33" s="79" t="s">
        <v>1131</v>
      </c>
      <c r="X33" s="79">
        <v>47200</v>
      </c>
      <c r="Y33" s="79" t="s">
        <v>823</v>
      </c>
    </row>
    <row r="34" spans="1:25" s="79" customFormat="1" x14ac:dyDescent="0.3">
      <c r="B34" s="79" t="s">
        <v>1525</v>
      </c>
      <c r="C34" s="79" t="s">
        <v>898</v>
      </c>
      <c r="D34" s="79" t="s">
        <v>1107</v>
      </c>
      <c r="E34" s="80"/>
      <c r="F34" s="80"/>
      <c r="G34" s="80"/>
      <c r="H34" s="79" t="s">
        <v>928</v>
      </c>
      <c r="K34" s="79" t="s">
        <v>928</v>
      </c>
      <c r="L34" s="12" t="s">
        <v>434</v>
      </c>
      <c r="M34" s="79" t="s">
        <v>24</v>
      </c>
      <c r="N34" s="79" t="s">
        <v>852</v>
      </c>
      <c r="R34" s="82"/>
      <c r="S34" s="79" t="s">
        <v>433</v>
      </c>
      <c r="T34" s="79" t="s">
        <v>707</v>
      </c>
      <c r="U34" s="82">
        <v>8</v>
      </c>
      <c r="V34" s="84">
        <v>3717</v>
      </c>
      <c r="W34" s="79" t="s">
        <v>1131</v>
      </c>
      <c r="X34" s="79">
        <v>29736</v>
      </c>
      <c r="Y34" s="79" t="s">
        <v>823</v>
      </c>
    </row>
    <row r="35" spans="1:25" s="79" customFormat="1" x14ac:dyDescent="0.3">
      <c r="B35" s="79" t="s">
        <v>1525</v>
      </c>
      <c r="C35" s="79" t="s">
        <v>898</v>
      </c>
      <c r="D35" s="79" t="s">
        <v>1107</v>
      </c>
      <c r="E35" s="80"/>
      <c r="F35" s="80"/>
      <c r="G35" s="80"/>
      <c r="H35" s="79" t="s">
        <v>929</v>
      </c>
      <c r="K35" s="79" t="s">
        <v>929</v>
      </c>
      <c r="L35" s="12" t="s">
        <v>731</v>
      </c>
      <c r="M35" s="79" t="s">
        <v>24</v>
      </c>
      <c r="N35" s="79" t="s">
        <v>852</v>
      </c>
      <c r="R35" s="82"/>
      <c r="S35" s="79" t="s">
        <v>433</v>
      </c>
      <c r="T35" s="79" t="s">
        <v>707</v>
      </c>
      <c r="U35" s="82">
        <v>8</v>
      </c>
      <c r="V35" s="84">
        <v>21969</v>
      </c>
      <c r="W35" s="79" t="s">
        <v>1131</v>
      </c>
      <c r="X35" s="79">
        <v>175752</v>
      </c>
      <c r="Y35" s="79" t="s">
        <v>823</v>
      </c>
    </row>
    <row r="36" spans="1:25" s="79" customFormat="1" x14ac:dyDescent="0.3">
      <c r="A36" s="79">
        <v>1331</v>
      </c>
      <c r="B36" s="79" t="s">
        <v>1525</v>
      </c>
      <c r="C36" s="79" t="s">
        <v>898</v>
      </c>
      <c r="D36" s="79" t="s">
        <v>1107</v>
      </c>
      <c r="E36" s="80"/>
      <c r="F36" s="80"/>
      <c r="G36" s="80"/>
      <c r="H36" s="79" t="s">
        <v>432</v>
      </c>
      <c r="K36" s="79" t="s">
        <v>432</v>
      </c>
      <c r="L36" s="72" t="s">
        <v>431</v>
      </c>
      <c r="M36" s="79" t="s">
        <v>24</v>
      </c>
      <c r="N36" s="79" t="s">
        <v>853</v>
      </c>
      <c r="O36" s="79">
        <v>5</v>
      </c>
      <c r="P36" s="79">
        <v>4</v>
      </c>
      <c r="Q36" s="79">
        <v>4</v>
      </c>
      <c r="R36" s="82">
        <v>13</v>
      </c>
      <c r="S36" s="79" t="s">
        <v>430</v>
      </c>
      <c r="T36" s="79" t="s">
        <v>707</v>
      </c>
      <c r="U36" s="82">
        <v>13</v>
      </c>
      <c r="V36" s="84">
        <v>17140</v>
      </c>
      <c r="W36" s="79" t="s">
        <v>1131</v>
      </c>
      <c r="X36" s="79">
        <v>222820</v>
      </c>
      <c r="Y36" s="79" t="s">
        <v>917</v>
      </c>
    </row>
    <row r="37" spans="1:25" s="79" customFormat="1" x14ac:dyDescent="0.3">
      <c r="A37" s="79">
        <v>507</v>
      </c>
      <c r="B37" s="79" t="s">
        <v>1525</v>
      </c>
      <c r="C37" s="79" t="s">
        <v>898</v>
      </c>
      <c r="D37" s="79" t="s">
        <v>1107</v>
      </c>
      <c r="E37" s="80"/>
      <c r="F37" s="80"/>
      <c r="G37" s="80"/>
      <c r="H37" s="79" t="s">
        <v>930</v>
      </c>
      <c r="K37" s="79" t="s">
        <v>930</v>
      </c>
      <c r="L37" s="12" t="s">
        <v>429</v>
      </c>
      <c r="M37" s="79" t="s">
        <v>24</v>
      </c>
      <c r="N37" s="79" t="s">
        <v>853</v>
      </c>
      <c r="O37" s="79">
        <v>2</v>
      </c>
      <c r="P37" s="79">
        <v>5</v>
      </c>
      <c r="Q37" s="79">
        <v>5</v>
      </c>
      <c r="R37" s="82">
        <v>12</v>
      </c>
      <c r="S37" s="79" t="s">
        <v>425</v>
      </c>
      <c r="T37" s="79" t="s">
        <v>707</v>
      </c>
      <c r="U37" s="82">
        <v>12</v>
      </c>
      <c r="V37" s="84">
        <v>9510</v>
      </c>
      <c r="W37" s="79" t="s">
        <v>1131</v>
      </c>
      <c r="X37" s="79">
        <v>114120</v>
      </c>
      <c r="Y37" s="79" t="s">
        <v>917</v>
      </c>
    </row>
    <row r="38" spans="1:25" s="79" customFormat="1" x14ac:dyDescent="0.3">
      <c r="B38" s="79" t="s">
        <v>1525</v>
      </c>
      <c r="C38" s="79" t="s">
        <v>898</v>
      </c>
      <c r="D38" s="79" t="s">
        <v>1107</v>
      </c>
      <c r="E38" s="80"/>
      <c r="F38" s="80"/>
      <c r="G38" s="80"/>
      <c r="H38" s="79" t="s">
        <v>931</v>
      </c>
      <c r="K38" s="79" t="s">
        <v>931</v>
      </c>
      <c r="L38" s="12" t="s">
        <v>428</v>
      </c>
      <c r="M38" s="79" t="s">
        <v>24</v>
      </c>
      <c r="N38" s="79" t="s">
        <v>853</v>
      </c>
      <c r="R38" s="82"/>
      <c r="S38" s="79" t="s">
        <v>425</v>
      </c>
      <c r="T38" s="79" t="s">
        <v>707</v>
      </c>
      <c r="U38" s="82">
        <v>7</v>
      </c>
      <c r="V38" s="84">
        <v>3345</v>
      </c>
      <c r="W38" s="79" t="s">
        <v>1131</v>
      </c>
      <c r="X38" s="79">
        <v>23415</v>
      </c>
      <c r="Y38" s="79" t="s">
        <v>917</v>
      </c>
    </row>
    <row r="39" spans="1:25" s="79" customFormat="1" x14ac:dyDescent="0.3">
      <c r="B39" s="79" t="s">
        <v>1525</v>
      </c>
      <c r="C39" s="79" t="s">
        <v>898</v>
      </c>
      <c r="D39" s="79" t="s">
        <v>1107</v>
      </c>
      <c r="E39" s="80"/>
      <c r="F39" s="80"/>
      <c r="G39" s="80"/>
      <c r="H39" s="79" t="s">
        <v>932</v>
      </c>
      <c r="K39" s="79" t="s">
        <v>932</v>
      </c>
      <c r="L39" s="12" t="s">
        <v>427</v>
      </c>
      <c r="M39" s="79" t="s">
        <v>24</v>
      </c>
      <c r="N39" s="79" t="s">
        <v>853</v>
      </c>
      <c r="R39" s="82"/>
      <c r="S39" s="79" t="s">
        <v>425</v>
      </c>
      <c r="T39" s="79" t="s">
        <v>707</v>
      </c>
      <c r="U39" s="82">
        <v>7</v>
      </c>
      <c r="V39" s="84">
        <v>9268</v>
      </c>
      <c r="W39" s="79" t="s">
        <v>1131</v>
      </c>
      <c r="X39" s="79">
        <v>64876</v>
      </c>
      <c r="Y39" s="79" t="s">
        <v>917</v>
      </c>
    </row>
    <row r="40" spans="1:25" s="79" customFormat="1" x14ac:dyDescent="0.3">
      <c r="B40" s="79" t="s">
        <v>1525</v>
      </c>
      <c r="C40" s="79" t="s">
        <v>898</v>
      </c>
      <c r="D40" s="79" t="s">
        <v>1107</v>
      </c>
      <c r="E40" s="80"/>
      <c r="F40" s="80"/>
      <c r="G40" s="80"/>
      <c r="H40" s="79" t="s">
        <v>933</v>
      </c>
      <c r="K40" s="79" t="s">
        <v>933</v>
      </c>
      <c r="L40" s="12" t="s">
        <v>426</v>
      </c>
      <c r="M40" s="79" t="s">
        <v>24</v>
      </c>
      <c r="N40" s="79" t="s">
        <v>853</v>
      </c>
      <c r="R40" s="82"/>
      <c r="S40" s="79" t="s">
        <v>425</v>
      </c>
      <c r="T40" s="79" t="s">
        <v>707</v>
      </c>
      <c r="U40" s="82">
        <v>7</v>
      </c>
      <c r="V40" s="84">
        <v>14385</v>
      </c>
      <c r="W40" s="79" t="s">
        <v>1131</v>
      </c>
      <c r="X40" s="79">
        <v>100695</v>
      </c>
      <c r="Y40" s="79" t="s">
        <v>917</v>
      </c>
    </row>
    <row r="41" spans="1:25" s="79" customFormat="1" x14ac:dyDescent="0.3">
      <c r="B41" s="79" t="s">
        <v>1525</v>
      </c>
      <c r="C41" s="79" t="s">
        <v>898</v>
      </c>
      <c r="D41" s="79" t="s">
        <v>1107</v>
      </c>
      <c r="E41" s="80"/>
      <c r="F41" s="80"/>
      <c r="G41" s="80"/>
      <c r="H41" s="79" t="s">
        <v>442</v>
      </c>
      <c r="K41" s="79" t="s">
        <v>442</v>
      </c>
      <c r="L41" s="12" t="s">
        <v>424</v>
      </c>
      <c r="M41" s="79" t="s">
        <v>24</v>
      </c>
      <c r="N41" s="79" t="s">
        <v>854</v>
      </c>
      <c r="R41" s="82"/>
      <c r="S41" s="79" t="s">
        <v>415</v>
      </c>
      <c r="T41" s="79" t="s">
        <v>707</v>
      </c>
      <c r="U41" s="82">
        <v>7</v>
      </c>
      <c r="V41" s="84">
        <v>2565</v>
      </c>
      <c r="W41" s="79" t="s">
        <v>1131</v>
      </c>
      <c r="X41" s="79">
        <v>17955</v>
      </c>
      <c r="Y41" s="79" t="s">
        <v>823</v>
      </c>
    </row>
    <row r="42" spans="1:25" s="79" customFormat="1" x14ac:dyDescent="0.3">
      <c r="A42" s="79">
        <v>1122</v>
      </c>
      <c r="B42" s="79" t="s">
        <v>1525</v>
      </c>
      <c r="C42" s="79" t="s">
        <v>898</v>
      </c>
      <c r="D42" s="79" t="s">
        <v>1107</v>
      </c>
      <c r="E42" s="80"/>
      <c r="F42" s="80"/>
      <c r="G42" s="80"/>
      <c r="H42" s="79" t="s">
        <v>940</v>
      </c>
      <c r="K42" s="79" t="s">
        <v>940</v>
      </c>
      <c r="L42" s="12" t="s">
        <v>423</v>
      </c>
      <c r="M42" s="79" t="s">
        <v>24</v>
      </c>
      <c r="N42" s="79" t="s">
        <v>854</v>
      </c>
      <c r="P42" s="79">
        <v>4</v>
      </c>
      <c r="Q42" s="79">
        <v>4</v>
      </c>
      <c r="R42" s="82">
        <v>8</v>
      </c>
      <c r="S42" s="79" t="s">
        <v>415</v>
      </c>
      <c r="T42" s="79" t="s">
        <v>707</v>
      </c>
      <c r="U42" s="82">
        <v>8</v>
      </c>
      <c r="V42" s="84">
        <v>9186</v>
      </c>
      <c r="W42" s="79" t="s">
        <v>1131</v>
      </c>
      <c r="X42" s="79">
        <v>73488</v>
      </c>
      <c r="Y42" s="79" t="s">
        <v>823</v>
      </c>
    </row>
    <row r="43" spans="1:25" s="79" customFormat="1" ht="15" customHeight="1" x14ac:dyDescent="0.3">
      <c r="A43" s="79">
        <v>1120</v>
      </c>
      <c r="B43" s="79" t="s">
        <v>1525</v>
      </c>
      <c r="C43" s="79" t="s">
        <v>898</v>
      </c>
      <c r="D43" s="79" t="s">
        <v>1107</v>
      </c>
      <c r="E43" s="80"/>
      <c r="F43" s="80"/>
      <c r="G43" s="80"/>
      <c r="H43" s="79" t="s">
        <v>444</v>
      </c>
      <c r="K43" s="79" t="s">
        <v>444</v>
      </c>
      <c r="L43" s="12" t="s">
        <v>422</v>
      </c>
      <c r="M43" s="79" t="s">
        <v>24</v>
      </c>
      <c r="N43" s="79" t="s">
        <v>854</v>
      </c>
      <c r="P43" s="79">
        <v>2</v>
      </c>
      <c r="Q43" s="79">
        <v>4</v>
      </c>
      <c r="R43" s="82">
        <v>6</v>
      </c>
      <c r="S43" s="79" t="s">
        <v>415</v>
      </c>
      <c r="T43" s="79" t="s">
        <v>707</v>
      </c>
      <c r="U43" s="82">
        <v>6</v>
      </c>
      <c r="V43" s="84">
        <v>2565</v>
      </c>
      <c r="W43" s="79" t="s">
        <v>1131</v>
      </c>
      <c r="X43" s="79">
        <v>15390</v>
      </c>
      <c r="Y43" s="79" t="s">
        <v>823</v>
      </c>
    </row>
    <row r="44" spans="1:25" s="79" customFormat="1" ht="15" customHeight="1" x14ac:dyDescent="0.3">
      <c r="B44" s="79" t="s">
        <v>1525</v>
      </c>
      <c r="C44" s="79" t="s">
        <v>898</v>
      </c>
      <c r="D44" s="79" t="s">
        <v>1107</v>
      </c>
      <c r="E44" s="80"/>
      <c r="F44" s="80"/>
      <c r="G44" s="80"/>
      <c r="H44" s="79" t="s">
        <v>934</v>
      </c>
      <c r="K44" s="79" t="s">
        <v>934</v>
      </c>
      <c r="L44" s="12" t="s">
        <v>421</v>
      </c>
      <c r="M44" s="79" t="s">
        <v>24</v>
      </c>
      <c r="N44" s="79" t="s">
        <v>854</v>
      </c>
      <c r="R44" s="82"/>
      <c r="S44" s="79" t="s">
        <v>415</v>
      </c>
      <c r="T44" s="79" t="s">
        <v>707</v>
      </c>
      <c r="U44" s="82">
        <v>10</v>
      </c>
      <c r="V44" s="84">
        <v>2391</v>
      </c>
      <c r="W44" s="79" t="s">
        <v>1131</v>
      </c>
      <c r="X44" s="79">
        <v>23910</v>
      </c>
      <c r="Y44" s="79" t="s">
        <v>823</v>
      </c>
    </row>
    <row r="45" spans="1:25" s="79" customFormat="1" x14ac:dyDescent="0.3">
      <c r="A45" s="79">
        <v>1124</v>
      </c>
      <c r="B45" s="79" t="s">
        <v>1525</v>
      </c>
      <c r="C45" s="79" t="s">
        <v>898</v>
      </c>
      <c r="D45" s="79" t="s">
        <v>1107</v>
      </c>
      <c r="E45" s="80"/>
      <c r="F45" s="80"/>
      <c r="G45" s="80"/>
      <c r="H45" s="79" t="s">
        <v>935</v>
      </c>
      <c r="K45" s="79" t="s">
        <v>935</v>
      </c>
      <c r="L45" s="12" t="s">
        <v>420</v>
      </c>
      <c r="M45" s="79" t="s">
        <v>24</v>
      </c>
      <c r="N45" s="79" t="s">
        <v>854</v>
      </c>
      <c r="P45" s="79">
        <v>5</v>
      </c>
      <c r="Q45" s="79">
        <v>5</v>
      </c>
      <c r="R45" s="82">
        <v>10</v>
      </c>
      <c r="S45" s="79" t="s">
        <v>415</v>
      </c>
      <c r="T45" s="79" t="s">
        <v>707</v>
      </c>
      <c r="U45" s="82">
        <v>10</v>
      </c>
      <c r="V45" s="84">
        <v>13697</v>
      </c>
      <c r="W45" s="79" t="s">
        <v>1131</v>
      </c>
      <c r="X45" s="79">
        <v>136970</v>
      </c>
      <c r="Y45" s="79" t="s">
        <v>823</v>
      </c>
    </row>
    <row r="46" spans="1:25" s="79" customFormat="1" x14ac:dyDescent="0.3">
      <c r="B46" s="79" t="s">
        <v>1525</v>
      </c>
      <c r="C46" s="79" t="s">
        <v>898</v>
      </c>
      <c r="D46" s="79" t="s">
        <v>1107</v>
      </c>
      <c r="E46" s="80"/>
      <c r="F46" s="80"/>
      <c r="G46" s="80"/>
      <c r="H46" s="79" t="s">
        <v>936</v>
      </c>
      <c r="K46" s="79" t="s">
        <v>936</v>
      </c>
      <c r="L46" s="12" t="s">
        <v>419</v>
      </c>
      <c r="M46" s="79" t="s">
        <v>24</v>
      </c>
      <c r="N46" s="79" t="s">
        <v>854</v>
      </c>
      <c r="R46" s="82"/>
      <c r="S46" s="79" t="s">
        <v>415</v>
      </c>
      <c r="T46" s="79" t="s">
        <v>707</v>
      </c>
      <c r="U46" s="82">
        <v>10</v>
      </c>
      <c r="V46" s="84">
        <v>2928</v>
      </c>
      <c r="W46" s="79" t="s">
        <v>1131</v>
      </c>
      <c r="X46" s="79">
        <v>29280</v>
      </c>
      <c r="Y46" s="79" t="s">
        <v>823</v>
      </c>
    </row>
    <row r="47" spans="1:25" s="79" customFormat="1" x14ac:dyDescent="0.3">
      <c r="A47" s="79">
        <v>1129</v>
      </c>
      <c r="B47" s="79" t="s">
        <v>1525</v>
      </c>
      <c r="C47" s="79" t="s">
        <v>898</v>
      </c>
      <c r="D47" s="79" t="s">
        <v>1107</v>
      </c>
      <c r="E47" s="80"/>
      <c r="F47" s="80"/>
      <c r="G47" s="80"/>
      <c r="H47" s="79" t="s">
        <v>937</v>
      </c>
      <c r="K47" s="79" t="s">
        <v>937</v>
      </c>
      <c r="L47" s="12" t="s">
        <v>418</v>
      </c>
      <c r="M47" s="79" t="s">
        <v>24</v>
      </c>
      <c r="N47" s="79" t="s">
        <v>854</v>
      </c>
      <c r="O47" s="79">
        <v>3</v>
      </c>
      <c r="Q47" s="79">
        <v>5</v>
      </c>
      <c r="R47" s="82">
        <v>8</v>
      </c>
      <c r="S47" s="79" t="s">
        <v>415</v>
      </c>
      <c r="T47" s="79" t="s">
        <v>707</v>
      </c>
      <c r="U47" s="82">
        <v>8</v>
      </c>
      <c r="V47" s="84">
        <v>10686</v>
      </c>
      <c r="W47" s="79" t="s">
        <v>1131</v>
      </c>
      <c r="X47" s="79">
        <v>85488</v>
      </c>
      <c r="Y47" s="79" t="s">
        <v>823</v>
      </c>
    </row>
    <row r="48" spans="1:25" s="79" customFormat="1" x14ac:dyDescent="0.3">
      <c r="B48" s="79" t="s">
        <v>1525</v>
      </c>
      <c r="C48" s="79" t="s">
        <v>898</v>
      </c>
      <c r="D48" s="79" t="s">
        <v>1107</v>
      </c>
      <c r="E48" s="80"/>
      <c r="F48" s="80"/>
      <c r="G48" s="80"/>
      <c r="H48" s="79" t="s">
        <v>938</v>
      </c>
      <c r="K48" s="79" t="s">
        <v>938</v>
      </c>
      <c r="L48" s="81" t="s">
        <v>417</v>
      </c>
      <c r="M48" s="79" t="s">
        <v>24</v>
      </c>
      <c r="N48" s="79" t="s">
        <v>854</v>
      </c>
      <c r="R48" s="82"/>
      <c r="S48" s="79" t="s">
        <v>415</v>
      </c>
      <c r="T48" s="79" t="s">
        <v>707</v>
      </c>
      <c r="U48" s="82">
        <v>8</v>
      </c>
      <c r="V48" s="84">
        <v>6824</v>
      </c>
      <c r="W48" s="79" t="s">
        <v>1131</v>
      </c>
      <c r="X48" s="79">
        <v>54592</v>
      </c>
      <c r="Y48" s="79" t="s">
        <v>823</v>
      </c>
    </row>
    <row r="49" spans="1:25" s="79" customFormat="1" x14ac:dyDescent="0.3">
      <c r="A49" s="79">
        <v>1165</v>
      </c>
      <c r="B49" s="79" t="s">
        <v>1525</v>
      </c>
      <c r="C49" s="79" t="s">
        <v>898</v>
      </c>
      <c r="D49" s="79" t="s">
        <v>1107</v>
      </c>
      <c r="E49" s="80"/>
      <c r="F49" s="80"/>
      <c r="G49" s="80"/>
      <c r="H49" s="79" t="s">
        <v>939</v>
      </c>
      <c r="K49" s="79" t="s">
        <v>939</v>
      </c>
      <c r="L49" s="81" t="s">
        <v>416</v>
      </c>
      <c r="M49" s="79" t="s">
        <v>24</v>
      </c>
      <c r="N49" s="79" t="s">
        <v>854</v>
      </c>
      <c r="O49" s="79">
        <v>2</v>
      </c>
      <c r="P49" s="79">
        <v>3</v>
      </c>
      <c r="Q49" s="79">
        <v>2</v>
      </c>
      <c r="R49" s="82">
        <v>7</v>
      </c>
      <c r="S49" s="79" t="s">
        <v>415</v>
      </c>
      <c r="T49" s="79" t="s">
        <v>707</v>
      </c>
      <c r="U49" s="82">
        <v>7</v>
      </c>
      <c r="V49" s="84">
        <v>32834</v>
      </c>
      <c r="W49" s="79" t="s">
        <v>1131</v>
      </c>
      <c r="X49" s="79">
        <v>229838</v>
      </c>
      <c r="Y49" s="79" t="s">
        <v>823</v>
      </c>
    </row>
    <row r="50" spans="1:25" s="7" customFormat="1" hidden="1" x14ac:dyDescent="0.3">
      <c r="A50" s="18"/>
      <c r="B50" s="18" t="s">
        <v>1525</v>
      </c>
      <c r="C50" s="18" t="s">
        <v>898</v>
      </c>
      <c r="D50" s="18" t="s">
        <v>1333</v>
      </c>
      <c r="E50" s="19"/>
      <c r="F50" s="46" t="s">
        <v>1164</v>
      </c>
      <c r="G50" s="44" t="s">
        <v>1183</v>
      </c>
      <c r="H50" s="47" t="s">
        <v>1162</v>
      </c>
      <c r="I50" s="53">
        <v>2330</v>
      </c>
      <c r="J50" s="51">
        <f>I50*1.21</f>
        <v>2819.2999999999997</v>
      </c>
      <c r="K50" s="18"/>
      <c r="L50" s="12" t="s">
        <v>414</v>
      </c>
      <c r="M50" s="18" t="s">
        <v>24</v>
      </c>
      <c r="N50" s="18" t="s">
        <v>855</v>
      </c>
      <c r="O50" s="18"/>
      <c r="P50" s="18"/>
      <c r="Q50" s="18"/>
      <c r="R50" s="16"/>
      <c r="S50" s="18" t="s">
        <v>412</v>
      </c>
      <c r="T50" s="18" t="s">
        <v>707</v>
      </c>
      <c r="U50" s="16">
        <v>7</v>
      </c>
      <c r="V50" s="24">
        <v>3220</v>
      </c>
      <c r="W50" s="18"/>
      <c r="X50" s="18">
        <v>22540</v>
      </c>
      <c r="Y50" s="18" t="s">
        <v>958</v>
      </c>
    </row>
    <row r="51" spans="1:25" s="7" customFormat="1" hidden="1" x14ac:dyDescent="0.3">
      <c r="A51" s="18"/>
      <c r="B51" s="18" t="s">
        <v>1525</v>
      </c>
      <c r="C51" s="18" t="s">
        <v>898</v>
      </c>
      <c r="D51" s="18" t="s">
        <v>1333</v>
      </c>
      <c r="E51" s="19"/>
      <c r="F51" s="46" t="s">
        <v>1164</v>
      </c>
      <c r="G51" s="44" t="s">
        <v>1165</v>
      </c>
      <c r="H51" s="47" t="s">
        <v>1163</v>
      </c>
      <c r="I51" s="53">
        <v>10960</v>
      </c>
      <c r="J51" s="51">
        <f>I51*1.21</f>
        <v>13261.6</v>
      </c>
      <c r="K51" s="18"/>
      <c r="L51" s="12" t="s">
        <v>413</v>
      </c>
      <c r="M51" s="18" t="s">
        <v>24</v>
      </c>
      <c r="N51" s="18" t="s">
        <v>855</v>
      </c>
      <c r="O51" s="18"/>
      <c r="P51" s="18"/>
      <c r="Q51" s="18"/>
      <c r="R51" s="16"/>
      <c r="S51" s="18" t="s">
        <v>412</v>
      </c>
      <c r="T51" s="18" t="s">
        <v>707</v>
      </c>
      <c r="U51" s="16">
        <v>7</v>
      </c>
      <c r="V51" s="24">
        <v>13262</v>
      </c>
      <c r="X51" s="18">
        <v>92834</v>
      </c>
      <c r="Y51" s="18" t="s">
        <v>958</v>
      </c>
    </row>
    <row r="52" spans="1:25" s="7" customFormat="1" hidden="1" x14ac:dyDescent="0.3">
      <c r="A52" s="18">
        <v>887</v>
      </c>
      <c r="B52" s="18" t="s">
        <v>1525</v>
      </c>
      <c r="C52" s="18" t="s">
        <v>898</v>
      </c>
      <c r="D52" s="18" t="s">
        <v>1333</v>
      </c>
      <c r="E52" s="19"/>
      <c r="F52" s="44" t="s">
        <v>1166</v>
      </c>
      <c r="G52" s="44" t="s">
        <v>1167</v>
      </c>
      <c r="H52" s="46" t="s">
        <v>435</v>
      </c>
      <c r="I52" s="53">
        <v>8085</v>
      </c>
      <c r="J52" s="51">
        <f>I52*1.21</f>
        <v>9782.85</v>
      </c>
      <c r="K52" s="18"/>
      <c r="L52" s="12" t="s">
        <v>411</v>
      </c>
      <c r="M52" s="7" t="s">
        <v>24</v>
      </c>
      <c r="N52" s="18" t="s">
        <v>856</v>
      </c>
      <c r="O52" s="18"/>
      <c r="P52" s="18"/>
      <c r="Q52" s="18">
        <v>6</v>
      </c>
      <c r="R52" s="16">
        <v>6</v>
      </c>
      <c r="S52" s="18" t="s">
        <v>0</v>
      </c>
      <c r="T52" s="18" t="s">
        <v>707</v>
      </c>
      <c r="U52" s="16">
        <v>6</v>
      </c>
      <c r="V52" s="24">
        <v>9409</v>
      </c>
      <c r="X52" s="18">
        <v>56454</v>
      </c>
      <c r="Y52" s="18" t="s">
        <v>958</v>
      </c>
    </row>
    <row r="53" spans="1:25" s="7" customFormat="1" hidden="1" x14ac:dyDescent="0.3">
      <c r="A53" s="18">
        <v>453</v>
      </c>
      <c r="B53" s="18" t="s">
        <v>1525</v>
      </c>
      <c r="C53" s="18" t="s">
        <v>898</v>
      </c>
      <c r="D53" s="18" t="s">
        <v>1333</v>
      </c>
      <c r="E53" s="19"/>
      <c r="F53" s="44" t="s">
        <v>1166</v>
      </c>
      <c r="G53" s="45" t="s">
        <v>1168</v>
      </c>
      <c r="H53" s="46" t="s">
        <v>410</v>
      </c>
      <c r="I53" s="53">
        <v>8110</v>
      </c>
      <c r="J53" s="51">
        <f>I53*1.21</f>
        <v>9813.1</v>
      </c>
      <c r="K53" s="18"/>
      <c r="L53" s="17" t="s">
        <v>409</v>
      </c>
      <c r="M53" s="7" t="s">
        <v>24</v>
      </c>
      <c r="N53" s="18" t="s">
        <v>856</v>
      </c>
      <c r="O53" s="18">
        <v>2</v>
      </c>
      <c r="P53" s="18">
        <v>2</v>
      </c>
      <c r="Q53" s="18">
        <v>5</v>
      </c>
      <c r="R53" s="16">
        <v>9</v>
      </c>
      <c r="S53" s="18" t="s">
        <v>0</v>
      </c>
      <c r="T53" s="7" t="s">
        <v>707</v>
      </c>
      <c r="U53" s="16">
        <v>9</v>
      </c>
      <c r="V53" s="24">
        <v>9369</v>
      </c>
      <c r="X53" s="18">
        <v>84321</v>
      </c>
      <c r="Y53" s="18" t="s">
        <v>958</v>
      </c>
    </row>
    <row r="54" spans="1:25" s="63" customFormat="1" hidden="1" x14ac:dyDescent="0.3">
      <c r="A54" s="56"/>
      <c r="B54" s="18" t="s">
        <v>1376</v>
      </c>
      <c r="C54" s="56" t="s">
        <v>520</v>
      </c>
      <c r="D54" s="56" t="s">
        <v>1108</v>
      </c>
      <c r="E54" s="57"/>
      <c r="F54" s="58" t="s">
        <v>1377</v>
      </c>
      <c r="G54" s="56" t="s">
        <v>1378</v>
      </c>
      <c r="H54" s="57" t="s">
        <v>1379</v>
      </c>
      <c r="I54" s="59"/>
      <c r="J54" s="59"/>
      <c r="K54" s="57" t="s">
        <v>1379</v>
      </c>
      <c r="L54" s="60" t="s">
        <v>1391</v>
      </c>
      <c r="M54" s="56" t="s">
        <v>1</v>
      </c>
      <c r="N54" s="56" t="s">
        <v>1388</v>
      </c>
      <c r="O54" s="56"/>
      <c r="P54" s="56"/>
      <c r="Q54" s="56"/>
      <c r="R54" s="61">
        <v>5</v>
      </c>
      <c r="S54" s="58" t="s">
        <v>1377</v>
      </c>
      <c r="T54" s="56"/>
      <c r="U54" s="61">
        <v>5</v>
      </c>
      <c r="V54" s="62">
        <v>750</v>
      </c>
      <c r="W54" s="56" t="s">
        <v>1131</v>
      </c>
      <c r="X54" s="56">
        <f>U54*V54</f>
        <v>3750</v>
      </c>
      <c r="Y54" s="64" t="s">
        <v>958</v>
      </c>
    </row>
    <row r="55" spans="1:25" s="63" customFormat="1" hidden="1" x14ac:dyDescent="0.3">
      <c r="A55" s="56"/>
      <c r="B55" s="18" t="s">
        <v>1376</v>
      </c>
      <c r="C55" s="56" t="s">
        <v>520</v>
      </c>
      <c r="D55" s="56" t="s">
        <v>1108</v>
      </c>
      <c r="E55" s="57"/>
      <c r="F55" s="58" t="s">
        <v>1377</v>
      </c>
      <c r="G55" s="56" t="s">
        <v>1380</v>
      </c>
      <c r="H55" s="57" t="s">
        <v>1381</v>
      </c>
      <c r="I55" s="59"/>
      <c r="J55" s="59"/>
      <c r="K55" s="57" t="s">
        <v>1381</v>
      </c>
      <c r="L55" s="60" t="s">
        <v>1392</v>
      </c>
      <c r="M55" s="56" t="s">
        <v>1</v>
      </c>
      <c r="N55" s="56" t="s">
        <v>1388</v>
      </c>
      <c r="O55" s="56"/>
      <c r="P55" s="56"/>
      <c r="Q55" s="56"/>
      <c r="R55" s="61">
        <v>30</v>
      </c>
      <c r="S55" s="58" t="s">
        <v>1377</v>
      </c>
      <c r="T55" s="56"/>
      <c r="U55" s="61">
        <v>30</v>
      </c>
      <c r="V55" s="62">
        <v>3751</v>
      </c>
      <c r="W55" s="56" t="s">
        <v>1131</v>
      </c>
      <c r="X55" s="56">
        <f t="shared" ref="X55:X56" si="1">U55*V55</f>
        <v>112530</v>
      </c>
      <c r="Y55" s="64" t="s">
        <v>958</v>
      </c>
    </row>
    <row r="56" spans="1:25" s="63" customFormat="1" hidden="1" x14ac:dyDescent="0.3">
      <c r="A56" s="56"/>
      <c r="B56" s="18" t="s">
        <v>1376</v>
      </c>
      <c r="C56" s="56" t="s">
        <v>520</v>
      </c>
      <c r="D56" s="56" t="s">
        <v>1108</v>
      </c>
      <c r="E56" s="57"/>
      <c r="F56" s="58" t="s">
        <v>1377</v>
      </c>
      <c r="G56" s="56" t="s">
        <v>1382</v>
      </c>
      <c r="H56" s="57" t="s">
        <v>1383</v>
      </c>
      <c r="I56" s="59"/>
      <c r="J56" s="59"/>
      <c r="K56" s="57" t="s">
        <v>1383</v>
      </c>
      <c r="L56" s="60" t="s">
        <v>1393</v>
      </c>
      <c r="M56" s="56" t="s">
        <v>1</v>
      </c>
      <c r="N56" s="56" t="s">
        <v>1388</v>
      </c>
      <c r="O56" s="56"/>
      <c r="P56" s="56"/>
      <c r="Q56" s="56"/>
      <c r="R56" s="61">
        <v>1</v>
      </c>
      <c r="S56" s="58" t="s">
        <v>1377</v>
      </c>
      <c r="T56" s="56"/>
      <c r="U56" s="61">
        <v>1</v>
      </c>
      <c r="V56" s="62">
        <v>18755</v>
      </c>
      <c r="W56" s="56" t="s">
        <v>1131</v>
      </c>
      <c r="X56" s="56">
        <f t="shared" si="1"/>
        <v>18755</v>
      </c>
      <c r="Y56" s="64" t="s">
        <v>958</v>
      </c>
    </row>
    <row r="57" spans="1:25" s="79" customFormat="1" ht="15" x14ac:dyDescent="0.35">
      <c r="B57" s="79" t="s">
        <v>1376</v>
      </c>
      <c r="C57" s="79" t="s">
        <v>520</v>
      </c>
      <c r="D57" s="79" t="s">
        <v>1108</v>
      </c>
      <c r="E57" s="80"/>
      <c r="F57" s="85"/>
      <c r="G57" s="86" t="s">
        <v>1384</v>
      </c>
      <c r="H57" s="80" t="s">
        <v>1385</v>
      </c>
      <c r="I57" s="87">
        <v>2056</v>
      </c>
      <c r="J57" s="87">
        <f>I57*1.21</f>
        <v>2487.7599999999998</v>
      </c>
      <c r="K57" s="80" t="s">
        <v>1385</v>
      </c>
      <c r="L57" s="81" t="s">
        <v>1389</v>
      </c>
      <c r="M57" s="79" t="s">
        <v>1</v>
      </c>
      <c r="N57" s="79" t="s">
        <v>835</v>
      </c>
      <c r="R57" s="82"/>
      <c r="S57" s="85" t="s">
        <v>425</v>
      </c>
      <c r="U57" s="83">
        <v>10</v>
      </c>
      <c r="V57" s="88">
        <v>2487.7599999999998</v>
      </c>
      <c r="W57" s="79" t="s">
        <v>1131</v>
      </c>
      <c r="X57" s="79">
        <f>V57*U57</f>
        <v>24877.599999999999</v>
      </c>
      <c r="Y57" s="79" t="s">
        <v>823</v>
      </c>
    </row>
    <row r="58" spans="1:25" s="79" customFormat="1" ht="15" x14ac:dyDescent="0.35">
      <c r="B58" s="79" t="s">
        <v>1376</v>
      </c>
      <c r="C58" s="79" t="s">
        <v>520</v>
      </c>
      <c r="D58" s="79" t="s">
        <v>1108</v>
      </c>
      <c r="E58" s="80"/>
      <c r="F58" s="80"/>
      <c r="G58" s="86" t="s">
        <v>1386</v>
      </c>
      <c r="H58" s="80" t="s">
        <v>1387</v>
      </c>
      <c r="I58" s="87">
        <v>8040</v>
      </c>
      <c r="J58" s="87">
        <f>I58*1.21</f>
        <v>9728.4</v>
      </c>
      <c r="K58" s="80" t="s">
        <v>1387</v>
      </c>
      <c r="L58" s="81" t="s">
        <v>1390</v>
      </c>
      <c r="M58" s="79" t="s">
        <v>1</v>
      </c>
      <c r="N58" s="79" t="s">
        <v>835</v>
      </c>
      <c r="R58" s="82"/>
      <c r="S58" s="80" t="s">
        <v>425</v>
      </c>
      <c r="U58" s="83">
        <v>18</v>
      </c>
      <c r="V58" s="88">
        <v>9728.4</v>
      </c>
      <c r="W58" s="79" t="s">
        <v>1131</v>
      </c>
      <c r="X58" s="79">
        <f>V58*U58</f>
        <v>175111.19999999998</v>
      </c>
      <c r="Y58" s="79" t="s">
        <v>823</v>
      </c>
    </row>
    <row r="59" spans="1:25" s="79" customFormat="1" x14ac:dyDescent="0.3">
      <c r="A59" s="79">
        <v>245</v>
      </c>
      <c r="B59" s="79" t="s">
        <v>641</v>
      </c>
      <c r="C59" s="79" t="s">
        <v>520</v>
      </c>
      <c r="D59" s="79" t="s">
        <v>1108</v>
      </c>
      <c r="E59" s="80" t="s">
        <v>591</v>
      </c>
      <c r="F59" s="80"/>
      <c r="G59" s="80"/>
      <c r="K59" s="79" t="s">
        <v>974</v>
      </c>
      <c r="L59" s="72" t="s">
        <v>771</v>
      </c>
      <c r="M59" s="79" t="s">
        <v>523</v>
      </c>
      <c r="N59" s="79" t="s">
        <v>836</v>
      </c>
      <c r="P59" s="79">
        <v>5</v>
      </c>
      <c r="Q59" s="79">
        <v>3</v>
      </c>
      <c r="R59" s="82">
        <v>8</v>
      </c>
      <c r="S59" s="79" t="s">
        <v>91</v>
      </c>
      <c r="T59" s="79" t="s">
        <v>703</v>
      </c>
      <c r="U59" s="89">
        <v>400000</v>
      </c>
      <c r="V59" s="84">
        <v>0.1145</v>
      </c>
      <c r="W59" s="79" t="s">
        <v>775</v>
      </c>
      <c r="X59" s="79">
        <v>45800</v>
      </c>
      <c r="Y59" s="79" t="s">
        <v>823</v>
      </c>
    </row>
    <row r="60" spans="1:25" s="79" customFormat="1" x14ac:dyDescent="0.3">
      <c r="A60" s="79">
        <v>245</v>
      </c>
      <c r="B60" s="79" t="s">
        <v>641</v>
      </c>
      <c r="C60" s="79" t="s">
        <v>520</v>
      </c>
      <c r="D60" s="79" t="s">
        <v>1108</v>
      </c>
      <c r="E60" s="80" t="s">
        <v>591</v>
      </c>
      <c r="F60" s="80"/>
      <c r="G60" s="80"/>
      <c r="K60" s="79" t="s">
        <v>974</v>
      </c>
      <c r="L60" s="72" t="s">
        <v>772</v>
      </c>
      <c r="M60" s="79" t="s">
        <v>523</v>
      </c>
      <c r="N60" s="79" t="s">
        <v>836</v>
      </c>
      <c r="P60" s="79">
        <v>5</v>
      </c>
      <c r="Q60" s="79">
        <v>3</v>
      </c>
      <c r="R60" s="82">
        <v>8</v>
      </c>
      <c r="S60" s="79" t="s">
        <v>91</v>
      </c>
      <c r="T60" s="79" t="s">
        <v>703</v>
      </c>
      <c r="U60" s="89">
        <v>2000000</v>
      </c>
      <c r="V60" s="84">
        <v>9.1600000000000001E-2</v>
      </c>
      <c r="W60" s="79" t="s">
        <v>775</v>
      </c>
      <c r="X60" s="79">
        <v>183200</v>
      </c>
      <c r="Y60" s="79" t="s">
        <v>823</v>
      </c>
    </row>
    <row r="61" spans="1:25" s="79" customFormat="1" x14ac:dyDescent="0.3">
      <c r="A61" s="79">
        <v>480</v>
      </c>
      <c r="B61" s="79" t="s">
        <v>641</v>
      </c>
      <c r="C61" s="79" t="s">
        <v>520</v>
      </c>
      <c r="D61" s="79" t="s">
        <v>1108</v>
      </c>
      <c r="E61" s="80" t="s">
        <v>592</v>
      </c>
      <c r="F61" s="80"/>
      <c r="G61" s="80"/>
      <c r="K61" s="79" t="s">
        <v>975</v>
      </c>
      <c r="L61" s="72" t="s">
        <v>773</v>
      </c>
      <c r="M61" s="79" t="s">
        <v>523</v>
      </c>
      <c r="N61" s="79" t="s">
        <v>836</v>
      </c>
      <c r="O61" s="79">
        <v>6</v>
      </c>
      <c r="R61" s="82">
        <v>6</v>
      </c>
      <c r="S61" s="79" t="s">
        <v>91</v>
      </c>
      <c r="T61" s="79" t="s">
        <v>703</v>
      </c>
      <c r="U61" s="89">
        <v>250000</v>
      </c>
      <c r="V61" s="84">
        <f>9160/25000</f>
        <v>0.3664</v>
      </c>
      <c r="W61" s="79" t="s">
        <v>775</v>
      </c>
      <c r="X61" s="79">
        <v>91600</v>
      </c>
      <c r="Y61" s="79" t="s">
        <v>823</v>
      </c>
    </row>
    <row r="62" spans="1:25" s="79" customFormat="1" x14ac:dyDescent="0.3">
      <c r="A62" s="79">
        <v>486</v>
      </c>
      <c r="B62" s="79" t="s">
        <v>641</v>
      </c>
      <c r="C62" s="79" t="s">
        <v>520</v>
      </c>
      <c r="D62" s="79" t="s">
        <v>1108</v>
      </c>
      <c r="E62" s="80"/>
      <c r="F62" s="80"/>
      <c r="G62" s="80"/>
      <c r="K62" s="79" t="s">
        <v>976</v>
      </c>
      <c r="L62" s="72" t="s">
        <v>776</v>
      </c>
      <c r="M62" s="79" t="s">
        <v>523</v>
      </c>
      <c r="N62" s="79" t="s">
        <v>836</v>
      </c>
      <c r="O62" s="79">
        <v>4</v>
      </c>
      <c r="P62" s="79">
        <v>2</v>
      </c>
      <c r="Q62" s="79">
        <v>3</v>
      </c>
      <c r="R62" s="82">
        <v>9</v>
      </c>
      <c r="S62" s="79" t="s">
        <v>91</v>
      </c>
      <c r="T62" s="79" t="s">
        <v>703</v>
      </c>
      <c r="U62" s="89">
        <v>100000</v>
      </c>
      <c r="V62" s="84">
        <v>1.0640000000000001</v>
      </c>
      <c r="W62" s="79" t="s">
        <v>775</v>
      </c>
      <c r="X62" s="79">
        <v>106400</v>
      </c>
      <c r="Y62" s="79" t="s">
        <v>823</v>
      </c>
    </row>
    <row r="63" spans="1:25" s="79" customFormat="1" x14ac:dyDescent="0.3">
      <c r="A63" s="79">
        <v>758</v>
      </c>
      <c r="B63" s="79" t="s">
        <v>641</v>
      </c>
      <c r="C63" s="79" t="s">
        <v>520</v>
      </c>
      <c r="D63" s="79" t="s">
        <v>1108</v>
      </c>
      <c r="E63" s="80"/>
      <c r="F63" s="80"/>
      <c r="G63" s="80"/>
      <c r="K63" s="79" t="s">
        <v>977</v>
      </c>
      <c r="L63" s="72" t="s">
        <v>777</v>
      </c>
      <c r="M63" s="79" t="s">
        <v>523</v>
      </c>
      <c r="N63" s="79" t="s">
        <v>836</v>
      </c>
      <c r="O63" s="79">
        <v>4</v>
      </c>
      <c r="P63" s="79">
        <v>12</v>
      </c>
      <c r="Q63" s="79">
        <v>5</v>
      </c>
      <c r="R63" s="82">
        <v>21</v>
      </c>
      <c r="S63" s="79" t="s">
        <v>91</v>
      </c>
      <c r="T63" s="79" t="s">
        <v>703</v>
      </c>
      <c r="U63" s="90">
        <v>8000</v>
      </c>
      <c r="V63" s="84">
        <f>2020/400</f>
        <v>5.05</v>
      </c>
      <c r="W63" s="79" t="s">
        <v>775</v>
      </c>
      <c r="X63" s="79">
        <v>40400</v>
      </c>
      <c r="Y63" s="79" t="s">
        <v>823</v>
      </c>
    </row>
    <row r="64" spans="1:25" s="79" customFormat="1" x14ac:dyDescent="0.3">
      <c r="A64" s="79">
        <v>758</v>
      </c>
      <c r="B64" s="79" t="s">
        <v>641</v>
      </c>
      <c r="C64" s="79" t="s">
        <v>520</v>
      </c>
      <c r="D64" s="79" t="s">
        <v>1108</v>
      </c>
      <c r="E64" s="80"/>
      <c r="F64" s="80"/>
      <c r="G64" s="80"/>
      <c r="K64" s="79" t="s">
        <v>977</v>
      </c>
      <c r="L64" s="72" t="s">
        <v>778</v>
      </c>
      <c r="M64" s="79" t="s">
        <v>523</v>
      </c>
      <c r="N64" s="79" t="s">
        <v>836</v>
      </c>
      <c r="O64" s="79">
        <v>4</v>
      </c>
      <c r="P64" s="79">
        <v>12</v>
      </c>
      <c r="Q64" s="79">
        <v>5</v>
      </c>
      <c r="R64" s="82">
        <v>21</v>
      </c>
      <c r="S64" s="79" t="s">
        <v>91</v>
      </c>
      <c r="T64" s="79" t="s">
        <v>703</v>
      </c>
      <c r="U64" s="90">
        <v>40000</v>
      </c>
      <c r="V64" s="84">
        <f>8080/2000</f>
        <v>4.04</v>
      </c>
      <c r="W64" s="79" t="s">
        <v>775</v>
      </c>
      <c r="X64" s="79">
        <v>161600</v>
      </c>
      <c r="Y64" s="79" t="s">
        <v>823</v>
      </c>
    </row>
    <row r="65" spans="1:25" s="79" customFormat="1" x14ac:dyDescent="0.3">
      <c r="A65" s="79">
        <v>805</v>
      </c>
      <c r="B65" s="79" t="s">
        <v>641</v>
      </c>
      <c r="C65" s="79" t="s">
        <v>520</v>
      </c>
      <c r="D65" s="79" t="s">
        <v>1108</v>
      </c>
      <c r="E65" s="80"/>
      <c r="F65" s="80"/>
      <c r="G65" s="80"/>
      <c r="K65" s="79" t="s">
        <v>978</v>
      </c>
      <c r="L65" s="72" t="s">
        <v>781</v>
      </c>
      <c r="M65" s="79" t="s">
        <v>523</v>
      </c>
      <c r="N65" s="79" t="s">
        <v>836</v>
      </c>
      <c r="O65" s="79">
        <v>4</v>
      </c>
      <c r="P65" s="79">
        <v>5</v>
      </c>
      <c r="Q65" s="79">
        <v>2</v>
      </c>
      <c r="R65" s="82">
        <v>11</v>
      </c>
      <c r="S65" s="79" t="s">
        <v>91</v>
      </c>
      <c r="T65" s="79" t="s">
        <v>703</v>
      </c>
      <c r="U65" s="90">
        <v>100000</v>
      </c>
      <c r="V65" s="84">
        <f>2360/5000</f>
        <v>0.47199999999999998</v>
      </c>
      <c r="W65" s="79" t="s">
        <v>775</v>
      </c>
      <c r="X65" s="79">
        <v>47200</v>
      </c>
      <c r="Y65" s="79" t="s">
        <v>823</v>
      </c>
    </row>
    <row r="66" spans="1:25" s="79" customFormat="1" x14ac:dyDescent="0.3">
      <c r="A66" s="79">
        <v>950</v>
      </c>
      <c r="B66" s="79" t="s">
        <v>641</v>
      </c>
      <c r="C66" s="79" t="s">
        <v>520</v>
      </c>
      <c r="D66" s="79" t="s">
        <v>1108</v>
      </c>
      <c r="E66" s="80"/>
      <c r="F66" s="80"/>
      <c r="G66" s="80"/>
      <c r="K66" s="79" t="s">
        <v>979</v>
      </c>
      <c r="L66" s="72" t="s">
        <v>782</v>
      </c>
      <c r="M66" s="79" t="s">
        <v>523</v>
      </c>
      <c r="N66" s="79" t="s">
        <v>836</v>
      </c>
      <c r="Q66" s="79">
        <v>6</v>
      </c>
      <c r="R66" s="82">
        <v>6</v>
      </c>
      <c r="S66" s="79" t="s">
        <v>91</v>
      </c>
      <c r="T66" s="79" t="s">
        <v>703</v>
      </c>
      <c r="U66" s="90">
        <v>5000</v>
      </c>
      <c r="V66" s="84">
        <f>2430/500</f>
        <v>4.8600000000000003</v>
      </c>
      <c r="W66" s="79" t="s">
        <v>775</v>
      </c>
      <c r="X66" s="79">
        <v>24300</v>
      </c>
      <c r="Y66" s="79" t="s">
        <v>823</v>
      </c>
    </row>
    <row r="67" spans="1:25" s="79" customFormat="1" x14ac:dyDescent="0.3">
      <c r="A67" s="79">
        <v>1025</v>
      </c>
      <c r="B67" s="79" t="s">
        <v>641</v>
      </c>
      <c r="C67" s="79" t="s">
        <v>520</v>
      </c>
      <c r="D67" s="79" t="s">
        <v>1108</v>
      </c>
      <c r="E67" s="80"/>
      <c r="F67" s="80"/>
      <c r="G67" s="80"/>
      <c r="K67" s="79" t="s">
        <v>980</v>
      </c>
      <c r="L67" s="72" t="s">
        <v>783</v>
      </c>
      <c r="M67" s="79" t="s">
        <v>523</v>
      </c>
      <c r="N67" s="79" t="s">
        <v>836</v>
      </c>
      <c r="O67" s="79">
        <v>5</v>
      </c>
      <c r="P67" s="79">
        <v>4</v>
      </c>
      <c r="Q67" s="79">
        <v>3</v>
      </c>
      <c r="R67" s="82">
        <v>12</v>
      </c>
      <c r="S67" s="79" t="s">
        <v>91</v>
      </c>
      <c r="T67" s="79" t="s">
        <v>703</v>
      </c>
      <c r="U67" s="90">
        <v>20000</v>
      </c>
      <c r="V67" s="84">
        <f>2160/1000</f>
        <v>2.16</v>
      </c>
      <c r="W67" s="79" t="s">
        <v>775</v>
      </c>
      <c r="X67" s="79">
        <v>43200</v>
      </c>
      <c r="Y67" s="79" t="s">
        <v>823</v>
      </c>
    </row>
    <row r="68" spans="1:25" s="79" customFormat="1" x14ac:dyDescent="0.3">
      <c r="A68" s="79">
        <v>1073</v>
      </c>
      <c r="B68" s="79" t="s">
        <v>641</v>
      </c>
      <c r="C68" s="79" t="s">
        <v>520</v>
      </c>
      <c r="D68" s="79" t="s">
        <v>1108</v>
      </c>
      <c r="E68" s="80"/>
      <c r="F68" s="80"/>
      <c r="G68" s="80"/>
      <c r="K68" s="79" t="s">
        <v>981</v>
      </c>
      <c r="L68" s="72" t="s">
        <v>1551</v>
      </c>
      <c r="M68" s="79" t="s">
        <v>1552</v>
      </c>
      <c r="N68" s="79" t="s">
        <v>836</v>
      </c>
      <c r="O68" s="79">
        <v>5</v>
      </c>
      <c r="P68" s="79">
        <v>2</v>
      </c>
      <c r="Q68" s="79">
        <v>2</v>
      </c>
      <c r="R68" s="82">
        <v>9</v>
      </c>
      <c r="S68" s="79" t="s">
        <v>91</v>
      </c>
      <c r="T68" s="79" t="s">
        <v>703</v>
      </c>
      <c r="U68" s="90">
        <v>200</v>
      </c>
      <c r="V68" s="84">
        <f>1550/8</f>
        <v>193.75</v>
      </c>
      <c r="W68" s="79" t="s">
        <v>784</v>
      </c>
      <c r="X68" s="79">
        <v>38750</v>
      </c>
      <c r="Y68" s="79" t="s">
        <v>823</v>
      </c>
    </row>
    <row r="69" spans="1:25" s="79" customFormat="1" x14ac:dyDescent="0.3">
      <c r="A69" s="79">
        <v>1160</v>
      </c>
      <c r="B69" s="79" t="s">
        <v>641</v>
      </c>
      <c r="C69" s="79" t="s">
        <v>520</v>
      </c>
      <c r="D69" s="79" t="s">
        <v>1108</v>
      </c>
      <c r="E69" s="80"/>
      <c r="F69" s="80"/>
      <c r="G69" s="80"/>
      <c r="K69" s="79" t="s">
        <v>982</v>
      </c>
      <c r="L69" s="72" t="s">
        <v>785</v>
      </c>
      <c r="M69" s="79" t="s">
        <v>523</v>
      </c>
      <c r="N69" s="79" t="s">
        <v>836</v>
      </c>
      <c r="P69" s="79">
        <v>3</v>
      </c>
      <c r="Q69" s="79">
        <v>3</v>
      </c>
      <c r="R69" s="82">
        <v>6</v>
      </c>
      <c r="S69" s="79" t="s">
        <v>91</v>
      </c>
      <c r="T69" s="79" t="s">
        <v>703</v>
      </c>
      <c r="U69" s="90">
        <v>1000</v>
      </c>
      <c r="V69" s="84">
        <f>3170/100</f>
        <v>31.7</v>
      </c>
      <c r="W69" s="79" t="s">
        <v>775</v>
      </c>
      <c r="X69" s="79">
        <v>31700</v>
      </c>
      <c r="Y69" s="79" t="s">
        <v>823</v>
      </c>
    </row>
    <row r="70" spans="1:25" s="79" customFormat="1" x14ac:dyDescent="0.3">
      <c r="A70" s="79">
        <v>1160</v>
      </c>
      <c r="B70" s="79" t="s">
        <v>641</v>
      </c>
      <c r="C70" s="79" t="s">
        <v>520</v>
      </c>
      <c r="D70" s="79" t="s">
        <v>1108</v>
      </c>
      <c r="E70" s="80"/>
      <c r="F70" s="80"/>
      <c r="G70" s="80"/>
      <c r="K70" s="79" t="s">
        <v>982</v>
      </c>
      <c r="L70" s="72" t="s">
        <v>786</v>
      </c>
      <c r="M70" s="79" t="s">
        <v>523</v>
      </c>
      <c r="N70" s="79" t="s">
        <v>836</v>
      </c>
      <c r="P70" s="79">
        <v>3</v>
      </c>
      <c r="Q70" s="79">
        <v>3</v>
      </c>
      <c r="R70" s="82">
        <v>6</v>
      </c>
      <c r="S70" s="79" t="s">
        <v>91</v>
      </c>
      <c r="T70" s="79" t="s">
        <v>703</v>
      </c>
      <c r="U70" s="90">
        <v>5000</v>
      </c>
      <c r="V70" s="84">
        <f>14010/500</f>
        <v>28.02</v>
      </c>
      <c r="W70" s="79" t="s">
        <v>775</v>
      </c>
      <c r="X70" s="79">
        <v>140100</v>
      </c>
      <c r="Y70" s="79" t="s">
        <v>823</v>
      </c>
    </row>
    <row r="71" spans="1:25" s="79" customFormat="1" x14ac:dyDescent="0.3">
      <c r="A71" s="79">
        <v>1330</v>
      </c>
      <c r="B71" s="79" t="s">
        <v>641</v>
      </c>
      <c r="C71" s="79" t="s">
        <v>520</v>
      </c>
      <c r="D71" s="79" t="s">
        <v>1108</v>
      </c>
      <c r="E71" s="80"/>
      <c r="F71" s="80"/>
      <c r="G71" s="80"/>
      <c r="K71" s="79" t="s">
        <v>983</v>
      </c>
      <c r="L71" s="72" t="s">
        <v>787</v>
      </c>
      <c r="M71" s="79" t="s">
        <v>523</v>
      </c>
      <c r="N71" s="79" t="s">
        <v>836</v>
      </c>
      <c r="O71" s="79">
        <v>6</v>
      </c>
      <c r="P71" s="79">
        <v>6</v>
      </c>
      <c r="Q71" s="79">
        <v>4</v>
      </c>
      <c r="R71" s="82">
        <v>16</v>
      </c>
      <c r="S71" s="79" t="s">
        <v>91</v>
      </c>
      <c r="T71" s="79" t="s">
        <v>703</v>
      </c>
      <c r="U71" s="90">
        <v>40000</v>
      </c>
      <c r="V71" s="84">
        <f>2600/2000</f>
        <v>1.3</v>
      </c>
      <c r="W71" s="79" t="s">
        <v>775</v>
      </c>
      <c r="X71" s="79">
        <v>52000</v>
      </c>
      <c r="Y71" s="79" t="s">
        <v>823</v>
      </c>
    </row>
    <row r="72" spans="1:25" s="79" customFormat="1" x14ac:dyDescent="0.3">
      <c r="A72" s="79">
        <v>1330</v>
      </c>
      <c r="B72" s="79" t="s">
        <v>641</v>
      </c>
      <c r="C72" s="79" t="s">
        <v>520</v>
      </c>
      <c r="D72" s="79" t="s">
        <v>1108</v>
      </c>
      <c r="E72" s="80"/>
      <c r="F72" s="80"/>
      <c r="G72" s="80"/>
      <c r="K72" s="79" t="s">
        <v>983</v>
      </c>
      <c r="L72" s="72" t="s">
        <v>788</v>
      </c>
      <c r="M72" s="79" t="s">
        <v>523</v>
      </c>
      <c r="N72" s="79" t="s">
        <v>836</v>
      </c>
      <c r="O72" s="79">
        <v>6</v>
      </c>
      <c r="P72" s="79">
        <v>6</v>
      </c>
      <c r="Q72" s="79">
        <v>4</v>
      </c>
      <c r="R72" s="82">
        <v>16</v>
      </c>
      <c r="S72" s="79" t="s">
        <v>91</v>
      </c>
      <c r="T72" s="79" t="s">
        <v>703</v>
      </c>
      <c r="U72" s="90">
        <v>200000</v>
      </c>
      <c r="V72" s="84">
        <f>10370/10000</f>
        <v>1.0369999999999999</v>
      </c>
      <c r="W72" s="79" t="s">
        <v>775</v>
      </c>
      <c r="X72" s="79">
        <v>207399.99999999997</v>
      </c>
      <c r="Y72" s="79" t="s">
        <v>823</v>
      </c>
    </row>
    <row r="73" spans="1:25" s="79" customFormat="1" x14ac:dyDescent="0.3">
      <c r="B73" s="79" t="s">
        <v>699</v>
      </c>
      <c r="C73" s="80" t="s">
        <v>520</v>
      </c>
      <c r="D73" s="79" t="s">
        <v>1108</v>
      </c>
      <c r="K73" s="79" t="s">
        <v>1122</v>
      </c>
      <c r="L73" s="79" t="s">
        <v>779</v>
      </c>
      <c r="M73" s="72" t="s">
        <v>523</v>
      </c>
      <c r="N73" s="79" t="s">
        <v>836</v>
      </c>
      <c r="R73" s="82"/>
      <c r="S73" s="79" t="s">
        <v>91</v>
      </c>
      <c r="T73" s="79" t="s">
        <v>694</v>
      </c>
      <c r="U73" s="82">
        <v>8000</v>
      </c>
      <c r="V73" s="84">
        <f>2020/400</f>
        <v>5.05</v>
      </c>
      <c r="W73" s="79" t="s">
        <v>775</v>
      </c>
      <c r="X73" s="79">
        <v>40400</v>
      </c>
      <c r="Y73" s="79" t="s">
        <v>823</v>
      </c>
    </row>
    <row r="74" spans="1:25" s="79" customFormat="1" x14ac:dyDescent="0.3">
      <c r="B74" s="79" t="s">
        <v>699</v>
      </c>
      <c r="C74" s="80" t="s">
        <v>520</v>
      </c>
      <c r="D74" s="79" t="s">
        <v>1108</v>
      </c>
      <c r="K74" s="79" t="s">
        <v>1122</v>
      </c>
      <c r="L74" s="79" t="s">
        <v>780</v>
      </c>
      <c r="M74" s="72" t="s">
        <v>523</v>
      </c>
      <c r="N74" s="79" t="s">
        <v>836</v>
      </c>
      <c r="R74" s="82"/>
      <c r="S74" s="79" t="s">
        <v>91</v>
      </c>
      <c r="T74" s="79" t="s">
        <v>694</v>
      </c>
      <c r="U74" s="82">
        <v>40000</v>
      </c>
      <c r="V74" s="84">
        <f>8080/2000</f>
        <v>4.04</v>
      </c>
      <c r="W74" s="79" t="s">
        <v>775</v>
      </c>
      <c r="X74" s="79">
        <v>161600</v>
      </c>
      <c r="Y74" s="79" t="s">
        <v>823</v>
      </c>
    </row>
    <row r="75" spans="1:25" s="79" customFormat="1" x14ac:dyDescent="0.3">
      <c r="B75" s="79" t="s">
        <v>699</v>
      </c>
      <c r="C75" s="72" t="s">
        <v>520</v>
      </c>
      <c r="D75" s="79" t="s">
        <v>1108</v>
      </c>
      <c r="H75" s="79" t="s">
        <v>710</v>
      </c>
      <c r="K75" s="79" t="s">
        <v>984</v>
      </c>
      <c r="L75" s="72" t="s">
        <v>716</v>
      </c>
      <c r="M75" s="72" t="s">
        <v>24</v>
      </c>
      <c r="N75" s="72" t="s">
        <v>835</v>
      </c>
      <c r="S75" s="72" t="s">
        <v>425</v>
      </c>
      <c r="T75" s="72" t="s">
        <v>704</v>
      </c>
      <c r="U75" s="82">
        <v>10</v>
      </c>
      <c r="V75" s="84">
        <v>20700</v>
      </c>
      <c r="W75" s="79" t="s">
        <v>1131</v>
      </c>
      <c r="X75" s="79">
        <v>207000</v>
      </c>
      <c r="Y75" s="79" t="s">
        <v>823</v>
      </c>
    </row>
    <row r="76" spans="1:25" s="79" customFormat="1" x14ac:dyDescent="0.3">
      <c r="A76" s="79">
        <v>1341</v>
      </c>
      <c r="B76" s="79" t="s">
        <v>641</v>
      </c>
      <c r="C76" s="79" t="s">
        <v>520</v>
      </c>
      <c r="D76" s="79" t="s">
        <v>1108</v>
      </c>
      <c r="E76" s="80"/>
      <c r="F76" s="80"/>
      <c r="G76" s="80"/>
      <c r="K76" s="79" t="s">
        <v>985</v>
      </c>
      <c r="L76" s="72" t="s">
        <v>717</v>
      </c>
      <c r="M76" s="79" t="s">
        <v>523</v>
      </c>
      <c r="N76" s="79" t="s">
        <v>835</v>
      </c>
      <c r="O76" s="79">
        <v>10</v>
      </c>
      <c r="P76" s="79">
        <v>12</v>
      </c>
      <c r="Q76" s="79">
        <v>16</v>
      </c>
      <c r="R76" s="82">
        <v>38</v>
      </c>
      <c r="S76" s="79" t="s">
        <v>522</v>
      </c>
      <c r="T76" s="79" t="s">
        <v>704</v>
      </c>
      <c r="U76" s="89">
        <v>30</v>
      </c>
      <c r="V76" s="84">
        <v>8969</v>
      </c>
      <c r="W76" s="79" t="s">
        <v>775</v>
      </c>
      <c r="X76" s="79">
        <v>269070</v>
      </c>
      <c r="Y76" s="79" t="s">
        <v>823</v>
      </c>
    </row>
    <row r="77" spans="1:25" s="79" customFormat="1" x14ac:dyDescent="0.3">
      <c r="A77" s="79">
        <v>1341</v>
      </c>
      <c r="B77" s="79" t="s">
        <v>641</v>
      </c>
      <c r="C77" s="79" t="s">
        <v>520</v>
      </c>
      <c r="D77" s="79" t="s">
        <v>1108</v>
      </c>
      <c r="E77" s="80"/>
      <c r="F77" s="80"/>
      <c r="G77" s="80"/>
      <c r="K77" s="79" t="s">
        <v>985</v>
      </c>
      <c r="L77" s="72" t="s">
        <v>794</v>
      </c>
      <c r="M77" s="79" t="s">
        <v>523</v>
      </c>
      <c r="N77" s="79" t="s">
        <v>835</v>
      </c>
      <c r="O77" s="79">
        <v>10</v>
      </c>
      <c r="P77" s="79">
        <v>12</v>
      </c>
      <c r="Q77" s="79">
        <v>16</v>
      </c>
      <c r="R77" s="82">
        <v>38</v>
      </c>
      <c r="S77" s="79" t="s">
        <v>522</v>
      </c>
      <c r="T77" s="79" t="s">
        <v>704</v>
      </c>
      <c r="U77" s="89">
        <v>30</v>
      </c>
      <c r="V77" s="84">
        <v>38217</v>
      </c>
      <c r="W77" s="79" t="s">
        <v>775</v>
      </c>
      <c r="X77" s="79">
        <v>1146510</v>
      </c>
      <c r="Y77" s="79" t="s">
        <v>823</v>
      </c>
    </row>
    <row r="78" spans="1:25" s="7" customFormat="1" hidden="1" x14ac:dyDescent="0.3">
      <c r="A78" s="18">
        <v>1345</v>
      </c>
      <c r="B78" s="7" t="s">
        <v>641</v>
      </c>
      <c r="C78" s="18" t="s">
        <v>520</v>
      </c>
      <c r="D78" s="18" t="s">
        <v>1334</v>
      </c>
      <c r="E78" s="19"/>
      <c r="F78" s="44" t="s">
        <v>1169</v>
      </c>
      <c r="G78" s="44" t="s">
        <v>1170</v>
      </c>
      <c r="H78" s="46" t="s">
        <v>1171</v>
      </c>
      <c r="I78" s="53">
        <v>1590</v>
      </c>
      <c r="J78" s="51">
        <f>I78*1.21</f>
        <v>1923.8999999999999</v>
      </c>
      <c r="K78" s="18"/>
      <c r="L78" s="17" t="s">
        <v>793</v>
      </c>
      <c r="M78" s="7" t="s">
        <v>24</v>
      </c>
      <c r="N78" s="18" t="s">
        <v>837</v>
      </c>
      <c r="O78" s="18">
        <v>5</v>
      </c>
      <c r="P78" s="18"/>
      <c r="Q78" s="18">
        <v>10</v>
      </c>
      <c r="R78" s="16">
        <v>15</v>
      </c>
      <c r="S78" s="18" t="s">
        <v>521</v>
      </c>
      <c r="T78" s="18" t="s">
        <v>705</v>
      </c>
      <c r="U78" s="21">
        <v>20</v>
      </c>
      <c r="V78" s="24">
        <v>1924</v>
      </c>
      <c r="X78" s="18">
        <v>38480</v>
      </c>
      <c r="Y78" s="18" t="s">
        <v>958</v>
      </c>
    </row>
    <row r="79" spans="1:25" s="7" customFormat="1" hidden="1" x14ac:dyDescent="0.3">
      <c r="A79" s="18">
        <v>1345</v>
      </c>
      <c r="B79" s="7" t="s">
        <v>641</v>
      </c>
      <c r="C79" s="18" t="s">
        <v>520</v>
      </c>
      <c r="D79" s="18" t="s">
        <v>1334</v>
      </c>
      <c r="E79" s="19"/>
      <c r="F79" s="44" t="s">
        <v>1169</v>
      </c>
      <c r="G79" s="44" t="s">
        <v>1172</v>
      </c>
      <c r="H79" s="46" t="s">
        <v>1173</v>
      </c>
      <c r="I79" s="53">
        <v>15980</v>
      </c>
      <c r="J79" s="51">
        <f>I79*1.21</f>
        <v>19335.8</v>
      </c>
      <c r="K79" s="18"/>
      <c r="L79" s="17" t="s">
        <v>792</v>
      </c>
      <c r="M79" s="7" t="s">
        <v>24</v>
      </c>
      <c r="N79" s="18" t="s">
        <v>837</v>
      </c>
      <c r="O79" s="18">
        <v>5</v>
      </c>
      <c r="P79" s="18"/>
      <c r="Q79" s="18">
        <v>10</v>
      </c>
      <c r="R79" s="16">
        <v>15</v>
      </c>
      <c r="S79" s="18" t="s">
        <v>521</v>
      </c>
      <c r="T79" s="18" t="s">
        <v>705</v>
      </c>
      <c r="U79" s="21">
        <v>20</v>
      </c>
      <c r="V79" s="24">
        <v>7700</v>
      </c>
      <c r="X79" s="18">
        <v>154000</v>
      </c>
      <c r="Y79" s="18" t="s">
        <v>958</v>
      </c>
    </row>
    <row r="80" spans="1:25" s="7" customFormat="1" hidden="1" x14ac:dyDescent="0.3">
      <c r="A80" s="18">
        <v>1351</v>
      </c>
      <c r="B80" s="7" t="s">
        <v>641</v>
      </c>
      <c r="C80" s="18" t="s">
        <v>520</v>
      </c>
      <c r="D80" s="18" t="s">
        <v>1334</v>
      </c>
      <c r="E80" s="19"/>
      <c r="F80" s="44" t="s">
        <v>1174</v>
      </c>
      <c r="G80" s="44" t="s">
        <v>1176</v>
      </c>
      <c r="H80" s="46" t="s">
        <v>1175</v>
      </c>
      <c r="I80" s="53">
        <v>5318</v>
      </c>
      <c r="J80" s="51">
        <f>I80*1.21</f>
        <v>6434.78</v>
      </c>
      <c r="K80" s="18"/>
      <c r="L80" s="17" t="s">
        <v>519</v>
      </c>
      <c r="M80" s="7" t="s">
        <v>518</v>
      </c>
      <c r="N80" s="18" t="s">
        <v>838</v>
      </c>
      <c r="O80" s="18"/>
      <c r="P80" s="18">
        <v>2</v>
      </c>
      <c r="Q80" s="18">
        <v>4</v>
      </c>
      <c r="R80" s="16">
        <v>6</v>
      </c>
      <c r="S80" s="18" t="s">
        <v>517</v>
      </c>
      <c r="T80" s="18" t="s">
        <v>706</v>
      </c>
      <c r="U80" s="21">
        <v>20</v>
      </c>
      <c r="V80" s="24">
        <v>11560</v>
      </c>
      <c r="X80" s="18">
        <v>231200</v>
      </c>
      <c r="Y80" s="18" t="s">
        <v>958</v>
      </c>
    </row>
    <row r="81" spans="1:25" s="79" customFormat="1" x14ac:dyDescent="0.3">
      <c r="B81" s="79" t="s">
        <v>699</v>
      </c>
      <c r="C81" s="72" t="s">
        <v>520</v>
      </c>
      <c r="D81" s="79" t="s">
        <v>1108</v>
      </c>
      <c r="K81" s="79" t="s">
        <v>986</v>
      </c>
      <c r="L81" s="72" t="s">
        <v>789</v>
      </c>
      <c r="M81" s="72" t="s">
        <v>523</v>
      </c>
      <c r="N81" s="72" t="s">
        <v>839</v>
      </c>
      <c r="S81" s="72" t="s">
        <v>175</v>
      </c>
      <c r="T81" s="72" t="s">
        <v>820</v>
      </c>
      <c r="U81" s="90">
        <v>40</v>
      </c>
      <c r="V81" s="84">
        <v>50000</v>
      </c>
      <c r="W81" s="79" t="s">
        <v>775</v>
      </c>
      <c r="X81" s="79">
        <v>2000000</v>
      </c>
      <c r="Y81" s="79" t="s">
        <v>823</v>
      </c>
    </row>
    <row r="82" spans="1:25" s="7" customFormat="1" hidden="1" x14ac:dyDescent="0.3">
      <c r="A82" s="7">
        <v>33</v>
      </c>
      <c r="B82" s="7" t="s">
        <v>652</v>
      </c>
      <c r="C82" s="7" t="s">
        <v>899</v>
      </c>
      <c r="D82" s="18" t="s">
        <v>1335</v>
      </c>
      <c r="E82" s="10"/>
      <c r="F82" s="46" t="s">
        <v>1164</v>
      </c>
      <c r="G82" s="44" t="s">
        <v>1177</v>
      </c>
      <c r="H82" s="46" t="s">
        <v>1338</v>
      </c>
      <c r="I82" s="53">
        <v>1638</v>
      </c>
      <c r="J82" s="51">
        <f t="shared" ref="J82:J87" si="2">I82*1.21</f>
        <v>1981.98</v>
      </c>
      <c r="K82" s="18"/>
      <c r="L82" s="14" t="s">
        <v>402</v>
      </c>
      <c r="M82" s="7" t="s">
        <v>24</v>
      </c>
      <c r="N82" s="7" t="s">
        <v>857</v>
      </c>
      <c r="O82" s="7">
        <v>4</v>
      </c>
      <c r="Q82" s="7">
        <v>3</v>
      </c>
      <c r="R82" s="1">
        <v>7</v>
      </c>
      <c r="S82" s="7" t="s">
        <v>398</v>
      </c>
      <c r="T82" s="18" t="s">
        <v>708</v>
      </c>
      <c r="U82" s="16">
        <v>7</v>
      </c>
      <c r="V82" s="24">
        <v>1982</v>
      </c>
      <c r="X82" s="18">
        <v>13874</v>
      </c>
      <c r="Y82" s="18" t="s">
        <v>958</v>
      </c>
    </row>
    <row r="83" spans="1:25" s="7" customFormat="1" hidden="1" x14ac:dyDescent="0.3">
      <c r="A83" s="18">
        <v>33</v>
      </c>
      <c r="B83" s="18" t="s">
        <v>652</v>
      </c>
      <c r="C83" s="18" t="s">
        <v>899</v>
      </c>
      <c r="D83" s="18" t="s">
        <v>1335</v>
      </c>
      <c r="E83" s="19"/>
      <c r="F83" s="46" t="s">
        <v>1164</v>
      </c>
      <c r="G83" s="44" t="s">
        <v>1179</v>
      </c>
      <c r="H83" s="46" t="s">
        <v>1339</v>
      </c>
      <c r="I83" s="53">
        <v>6552</v>
      </c>
      <c r="J83" s="51">
        <f t="shared" si="2"/>
        <v>7927.92</v>
      </c>
      <c r="K83" s="18"/>
      <c r="L83" s="14" t="s">
        <v>688</v>
      </c>
      <c r="M83" s="7" t="s">
        <v>24</v>
      </c>
      <c r="N83" s="18" t="s">
        <v>857</v>
      </c>
      <c r="O83" s="18"/>
      <c r="P83" s="18"/>
      <c r="Q83" s="18"/>
      <c r="R83" s="16"/>
      <c r="S83" s="18" t="s">
        <v>398</v>
      </c>
      <c r="T83" s="18" t="s">
        <v>708</v>
      </c>
      <c r="U83" s="16">
        <v>8</v>
      </c>
      <c r="V83" s="24">
        <v>7927</v>
      </c>
      <c r="X83" s="18">
        <v>63416</v>
      </c>
      <c r="Y83" s="18" t="s">
        <v>958</v>
      </c>
    </row>
    <row r="84" spans="1:25" s="7" customFormat="1" hidden="1" x14ac:dyDescent="0.3">
      <c r="A84" s="18">
        <v>45</v>
      </c>
      <c r="B84" s="7" t="s">
        <v>652</v>
      </c>
      <c r="C84" s="18" t="s">
        <v>899</v>
      </c>
      <c r="D84" s="18" t="s">
        <v>1335</v>
      </c>
      <c r="E84" s="19"/>
      <c r="F84" s="46" t="s">
        <v>1164</v>
      </c>
      <c r="G84" s="44" t="s">
        <v>1178</v>
      </c>
      <c r="H84" s="46" t="s">
        <v>1337</v>
      </c>
      <c r="I84" s="53">
        <v>1485</v>
      </c>
      <c r="J84" s="51">
        <f t="shared" si="2"/>
        <v>1796.85</v>
      </c>
      <c r="K84" s="18"/>
      <c r="L84" s="14" t="s">
        <v>401</v>
      </c>
      <c r="M84" s="7" t="s">
        <v>24</v>
      </c>
      <c r="N84" s="18" t="s">
        <v>857</v>
      </c>
      <c r="O84" s="18">
        <v>4</v>
      </c>
      <c r="P84" s="18">
        <v>2</v>
      </c>
      <c r="Q84" s="18">
        <v>2</v>
      </c>
      <c r="R84" s="16">
        <v>8</v>
      </c>
      <c r="S84" s="18" t="s">
        <v>398</v>
      </c>
      <c r="T84" s="18" t="s">
        <v>708</v>
      </c>
      <c r="U84" s="16">
        <v>8</v>
      </c>
      <c r="V84" s="24">
        <v>1797</v>
      </c>
      <c r="X84" s="18">
        <v>14376</v>
      </c>
      <c r="Y84" s="18" t="s">
        <v>958</v>
      </c>
    </row>
    <row r="85" spans="1:25" s="18" customFormat="1" hidden="1" x14ac:dyDescent="0.3">
      <c r="A85" s="18">
        <v>45</v>
      </c>
      <c r="B85" s="18" t="s">
        <v>652</v>
      </c>
      <c r="C85" s="18" t="s">
        <v>899</v>
      </c>
      <c r="D85" s="18" t="s">
        <v>1335</v>
      </c>
      <c r="E85" s="19"/>
      <c r="F85" s="46" t="s">
        <v>1164</v>
      </c>
      <c r="G85" s="44" t="s">
        <v>1180</v>
      </c>
      <c r="H85" s="46" t="s">
        <v>1340</v>
      </c>
      <c r="I85" s="53">
        <v>4155</v>
      </c>
      <c r="J85" s="51">
        <f t="shared" si="2"/>
        <v>5027.55</v>
      </c>
      <c r="L85" s="14" t="s">
        <v>400</v>
      </c>
      <c r="M85" s="18" t="s">
        <v>24</v>
      </c>
      <c r="N85" s="18" t="s">
        <v>857</v>
      </c>
      <c r="R85" s="16"/>
      <c r="S85" s="18" t="s">
        <v>398</v>
      </c>
      <c r="T85" s="18" t="s">
        <v>708</v>
      </c>
      <c r="U85" s="16">
        <v>7</v>
      </c>
      <c r="V85" s="24">
        <v>3594</v>
      </c>
      <c r="X85" s="18">
        <v>25158</v>
      </c>
      <c r="Y85" s="18" t="s">
        <v>958</v>
      </c>
    </row>
    <row r="86" spans="1:25" s="7" customFormat="1" hidden="1" x14ac:dyDescent="0.3">
      <c r="A86" s="18">
        <v>368</v>
      </c>
      <c r="B86" s="7" t="s">
        <v>652</v>
      </c>
      <c r="C86" s="18" t="s">
        <v>899</v>
      </c>
      <c r="D86" s="18" t="s">
        <v>1335</v>
      </c>
      <c r="E86" s="19"/>
      <c r="F86" s="46" t="s">
        <v>1164</v>
      </c>
      <c r="G86" s="44" t="s">
        <v>1181</v>
      </c>
      <c r="H86" s="46" t="s">
        <v>1341</v>
      </c>
      <c r="I86" s="53">
        <v>3366</v>
      </c>
      <c r="J86" s="51">
        <f t="shared" si="2"/>
        <v>4072.8599999999997</v>
      </c>
      <c r="K86" s="18"/>
      <c r="L86" s="14" t="s">
        <v>399</v>
      </c>
      <c r="M86" s="7" t="s">
        <v>24</v>
      </c>
      <c r="N86" s="18" t="s">
        <v>857</v>
      </c>
      <c r="O86" s="18">
        <v>4</v>
      </c>
      <c r="P86" s="18"/>
      <c r="Q86" s="18">
        <v>2</v>
      </c>
      <c r="R86" s="16">
        <v>6</v>
      </c>
      <c r="S86" s="18" t="s">
        <v>398</v>
      </c>
      <c r="T86" s="18" t="s">
        <v>708</v>
      </c>
      <c r="U86" s="16">
        <v>6</v>
      </c>
      <c r="V86" s="24">
        <v>16716</v>
      </c>
      <c r="X86" s="18">
        <v>100296</v>
      </c>
      <c r="Y86" s="18" t="s">
        <v>958</v>
      </c>
    </row>
    <row r="87" spans="1:25" s="7" customFormat="1" hidden="1" x14ac:dyDescent="0.3">
      <c r="A87" s="18"/>
      <c r="B87" s="7" t="s">
        <v>699</v>
      </c>
      <c r="C87" s="17" t="s">
        <v>899</v>
      </c>
      <c r="D87" s="18" t="s">
        <v>1335</v>
      </c>
      <c r="E87" s="18"/>
      <c r="F87" s="46" t="s">
        <v>425</v>
      </c>
      <c r="G87" s="48">
        <v>10597012</v>
      </c>
      <c r="H87" s="46" t="s">
        <v>1342</v>
      </c>
      <c r="I87" s="53">
        <v>4155</v>
      </c>
      <c r="J87" s="51">
        <f t="shared" si="2"/>
        <v>5027.55</v>
      </c>
      <c r="K87" s="18"/>
      <c r="L87" s="17" t="s">
        <v>711</v>
      </c>
      <c r="M87" s="17" t="s">
        <v>24</v>
      </c>
      <c r="N87" s="17" t="s">
        <v>858</v>
      </c>
      <c r="O87" s="18"/>
      <c r="P87" s="18"/>
      <c r="Q87" s="18"/>
      <c r="R87" s="18"/>
      <c r="S87" s="17" t="s">
        <v>425</v>
      </c>
      <c r="T87" s="17" t="s">
        <v>702</v>
      </c>
      <c r="U87" s="16">
        <v>12</v>
      </c>
      <c r="V87" s="24">
        <v>4155</v>
      </c>
      <c r="X87" s="18">
        <v>49860</v>
      </c>
      <c r="Y87" s="18" t="s">
        <v>958</v>
      </c>
    </row>
    <row r="88" spans="1:25" s="79" customFormat="1" x14ac:dyDescent="0.3">
      <c r="A88" s="79">
        <v>930</v>
      </c>
      <c r="B88" s="79" t="s">
        <v>640</v>
      </c>
      <c r="C88" s="79" t="s">
        <v>897</v>
      </c>
      <c r="D88" s="79" t="s">
        <v>1109</v>
      </c>
      <c r="E88" s="80" t="s">
        <v>600</v>
      </c>
      <c r="F88" s="80"/>
      <c r="G88" s="80"/>
      <c r="H88" s="79" t="s">
        <v>396</v>
      </c>
      <c r="K88" s="79" t="s">
        <v>396</v>
      </c>
      <c r="L88" s="72" t="s">
        <v>719</v>
      </c>
      <c r="M88" s="79" t="s">
        <v>24</v>
      </c>
      <c r="N88" s="79" t="s">
        <v>845</v>
      </c>
      <c r="O88" s="79">
        <v>3</v>
      </c>
      <c r="P88" s="79">
        <v>13</v>
      </c>
      <c r="Q88" s="79">
        <v>3</v>
      </c>
      <c r="R88" s="82">
        <v>19</v>
      </c>
      <c r="S88" s="79" t="s">
        <v>394</v>
      </c>
      <c r="T88" s="79" t="s">
        <v>694</v>
      </c>
      <c r="U88" s="82">
        <v>25</v>
      </c>
      <c r="V88" s="84">
        <v>1782</v>
      </c>
      <c r="W88" s="79" t="s">
        <v>1131</v>
      </c>
      <c r="X88" s="79">
        <v>44550</v>
      </c>
      <c r="Y88" s="79" t="s">
        <v>823</v>
      </c>
    </row>
    <row r="89" spans="1:25" s="79" customFormat="1" x14ac:dyDescent="0.3">
      <c r="A89" s="79">
        <v>931</v>
      </c>
      <c r="B89" s="79" t="s">
        <v>640</v>
      </c>
      <c r="C89" s="79" t="s">
        <v>897</v>
      </c>
      <c r="D89" s="79" t="s">
        <v>1109</v>
      </c>
      <c r="E89" s="80" t="s">
        <v>600</v>
      </c>
      <c r="F89" s="80"/>
      <c r="G89" s="80"/>
      <c r="H89" s="79" t="s">
        <v>395</v>
      </c>
      <c r="K89" s="79" t="s">
        <v>395</v>
      </c>
      <c r="L89" s="72" t="s">
        <v>395</v>
      </c>
      <c r="M89" s="79" t="s">
        <v>24</v>
      </c>
      <c r="N89" s="79" t="s">
        <v>845</v>
      </c>
      <c r="O89" s="79">
        <v>2</v>
      </c>
      <c r="P89" s="79">
        <v>6</v>
      </c>
      <c r="Q89" s="79">
        <v>7</v>
      </c>
      <c r="R89" s="82">
        <v>15</v>
      </c>
      <c r="S89" s="79" t="s">
        <v>394</v>
      </c>
      <c r="T89" s="79" t="s">
        <v>694</v>
      </c>
      <c r="U89" s="82">
        <v>20</v>
      </c>
      <c r="V89" s="84">
        <v>1793</v>
      </c>
      <c r="W89" s="79" t="s">
        <v>1131</v>
      </c>
      <c r="X89" s="79">
        <v>35860</v>
      </c>
      <c r="Y89" s="79" t="s">
        <v>823</v>
      </c>
    </row>
    <row r="90" spans="1:25" s="79" customFormat="1" x14ac:dyDescent="0.3">
      <c r="A90" s="79">
        <v>52</v>
      </c>
      <c r="B90" s="79" t="s">
        <v>640</v>
      </c>
      <c r="C90" s="79" t="s">
        <v>897</v>
      </c>
      <c r="D90" s="79" t="s">
        <v>1109</v>
      </c>
      <c r="E90" s="80" t="s">
        <v>601</v>
      </c>
      <c r="F90" s="80"/>
      <c r="G90" s="80"/>
      <c r="H90" s="79" t="s">
        <v>393</v>
      </c>
      <c r="K90" s="79" t="s">
        <v>393</v>
      </c>
      <c r="L90" s="72" t="s">
        <v>720</v>
      </c>
      <c r="M90" s="79" t="s">
        <v>24</v>
      </c>
      <c r="N90" s="79" t="s">
        <v>845</v>
      </c>
      <c r="P90" s="79">
        <v>13</v>
      </c>
      <c r="Q90" s="79">
        <v>2</v>
      </c>
      <c r="R90" s="82">
        <v>15</v>
      </c>
      <c r="S90" s="79" t="s">
        <v>0</v>
      </c>
      <c r="T90" s="79" t="s">
        <v>694</v>
      </c>
      <c r="U90" s="82">
        <v>20</v>
      </c>
      <c r="V90" s="84">
        <v>4760</v>
      </c>
      <c r="W90" s="79" t="s">
        <v>1131</v>
      </c>
      <c r="X90" s="79">
        <v>95200</v>
      </c>
      <c r="Y90" s="79" t="s">
        <v>823</v>
      </c>
    </row>
    <row r="91" spans="1:25" s="79" customFormat="1" x14ac:dyDescent="0.3">
      <c r="A91" s="79">
        <v>121</v>
      </c>
      <c r="B91" s="79" t="s">
        <v>643</v>
      </c>
      <c r="C91" s="79" t="s">
        <v>897</v>
      </c>
      <c r="D91" s="79" t="s">
        <v>1109</v>
      </c>
      <c r="E91" s="80" t="s">
        <v>572</v>
      </c>
      <c r="F91" s="80"/>
      <c r="G91" s="80"/>
      <c r="H91" s="79" t="s">
        <v>493</v>
      </c>
      <c r="K91" s="79" t="s">
        <v>493</v>
      </c>
      <c r="L91" s="72" t="s">
        <v>1553</v>
      </c>
      <c r="M91" s="79" t="s">
        <v>24</v>
      </c>
      <c r="N91" s="79" t="s">
        <v>845</v>
      </c>
      <c r="P91" s="79">
        <v>2</v>
      </c>
      <c r="Q91" s="79">
        <v>4</v>
      </c>
      <c r="R91" s="82">
        <v>6</v>
      </c>
      <c r="S91" s="79" t="s">
        <v>0</v>
      </c>
      <c r="T91" s="79" t="s">
        <v>707</v>
      </c>
      <c r="U91" s="82">
        <v>10</v>
      </c>
      <c r="V91" s="84">
        <v>894</v>
      </c>
      <c r="W91" s="79" t="s">
        <v>1131</v>
      </c>
      <c r="X91" s="79">
        <v>8940</v>
      </c>
      <c r="Y91" s="79" t="s">
        <v>823</v>
      </c>
    </row>
    <row r="92" spans="1:25" s="79" customFormat="1" x14ac:dyDescent="0.3">
      <c r="A92" s="79">
        <v>122</v>
      </c>
      <c r="B92" s="79" t="s">
        <v>643</v>
      </c>
      <c r="C92" s="79" t="s">
        <v>897</v>
      </c>
      <c r="D92" s="79" t="s">
        <v>1109</v>
      </c>
      <c r="E92" s="80" t="s">
        <v>572</v>
      </c>
      <c r="F92" s="80"/>
      <c r="G92" s="80"/>
      <c r="H92" s="79" t="s">
        <v>493</v>
      </c>
      <c r="K92" s="79" t="s">
        <v>493</v>
      </c>
      <c r="L92" s="72" t="s">
        <v>492</v>
      </c>
      <c r="M92" s="79" t="s">
        <v>24</v>
      </c>
      <c r="N92" s="79" t="s">
        <v>845</v>
      </c>
      <c r="R92" s="82"/>
      <c r="S92" s="79" t="s">
        <v>0</v>
      </c>
      <c r="T92" s="79" t="s">
        <v>707</v>
      </c>
      <c r="U92" s="82">
        <v>3</v>
      </c>
      <c r="V92" s="84">
        <v>3102</v>
      </c>
      <c r="W92" s="79" t="s">
        <v>1131</v>
      </c>
      <c r="X92" s="79">
        <v>9306</v>
      </c>
      <c r="Y92" s="79" t="s">
        <v>823</v>
      </c>
    </row>
    <row r="93" spans="1:25" s="79" customFormat="1" x14ac:dyDescent="0.3">
      <c r="A93" s="79">
        <v>347</v>
      </c>
      <c r="B93" s="79" t="s">
        <v>643</v>
      </c>
      <c r="C93" s="79" t="s">
        <v>897</v>
      </c>
      <c r="D93" s="79" t="s">
        <v>1109</v>
      </c>
      <c r="E93" s="80" t="s">
        <v>587</v>
      </c>
      <c r="F93" s="80"/>
      <c r="G93" s="80"/>
      <c r="H93" s="79" t="s">
        <v>489</v>
      </c>
      <c r="K93" s="79" t="s">
        <v>489</v>
      </c>
      <c r="L93" s="72" t="s">
        <v>721</v>
      </c>
      <c r="M93" s="79" t="s">
        <v>24</v>
      </c>
      <c r="N93" s="79" t="s">
        <v>845</v>
      </c>
      <c r="R93" s="82"/>
      <c r="S93" s="79" t="s">
        <v>0</v>
      </c>
      <c r="T93" s="79" t="s">
        <v>707</v>
      </c>
      <c r="U93" s="82">
        <v>3</v>
      </c>
      <c r="V93" s="84">
        <v>2778</v>
      </c>
      <c r="W93" s="79" t="s">
        <v>1131</v>
      </c>
      <c r="X93" s="79">
        <v>8334</v>
      </c>
      <c r="Y93" s="79" t="s">
        <v>823</v>
      </c>
    </row>
    <row r="94" spans="1:25" s="79" customFormat="1" x14ac:dyDescent="0.3">
      <c r="A94" s="79">
        <v>458</v>
      </c>
      <c r="B94" s="79" t="s">
        <v>643</v>
      </c>
      <c r="C94" s="79" t="s">
        <v>897</v>
      </c>
      <c r="D94" s="79" t="s">
        <v>1109</v>
      </c>
      <c r="E94" s="80" t="s">
        <v>587</v>
      </c>
      <c r="F94" s="80"/>
      <c r="G94" s="80"/>
      <c r="H94" s="79" t="s">
        <v>489</v>
      </c>
      <c r="K94" s="79" t="s">
        <v>489</v>
      </c>
      <c r="L94" s="72" t="s">
        <v>722</v>
      </c>
      <c r="M94" s="79" t="s">
        <v>24</v>
      </c>
      <c r="N94" s="79" t="s">
        <v>845</v>
      </c>
      <c r="O94" s="79">
        <v>3</v>
      </c>
      <c r="P94" s="79">
        <v>3</v>
      </c>
      <c r="R94" s="82">
        <v>6</v>
      </c>
      <c r="S94" s="79" t="s">
        <v>0</v>
      </c>
      <c r="T94" s="79" t="s">
        <v>707</v>
      </c>
      <c r="U94" s="82">
        <v>5</v>
      </c>
      <c r="V94" s="84">
        <v>9543</v>
      </c>
      <c r="W94" s="79" t="s">
        <v>1131</v>
      </c>
      <c r="X94" s="79">
        <v>47715</v>
      </c>
      <c r="Y94" s="79" t="s">
        <v>823</v>
      </c>
    </row>
    <row r="95" spans="1:25" s="79" customFormat="1" x14ac:dyDescent="0.3">
      <c r="A95" s="79">
        <v>459</v>
      </c>
      <c r="B95" s="79" t="s">
        <v>643</v>
      </c>
      <c r="C95" s="79" t="s">
        <v>897</v>
      </c>
      <c r="D95" s="79" t="s">
        <v>1109</v>
      </c>
      <c r="E95" s="80" t="s">
        <v>587</v>
      </c>
      <c r="F95" s="80"/>
      <c r="G95" s="80"/>
      <c r="H95" s="79" t="s">
        <v>489</v>
      </c>
      <c r="K95" s="79" t="s">
        <v>489</v>
      </c>
      <c r="L95" s="72" t="s">
        <v>491</v>
      </c>
      <c r="M95" s="79" t="s">
        <v>24</v>
      </c>
      <c r="N95" s="79" t="s">
        <v>845</v>
      </c>
      <c r="R95" s="82"/>
      <c r="S95" s="79" t="s">
        <v>0</v>
      </c>
      <c r="T95" s="79" t="s">
        <v>707</v>
      </c>
      <c r="U95" s="82">
        <v>3</v>
      </c>
      <c r="V95" s="84">
        <v>1856</v>
      </c>
      <c r="W95" s="79" t="s">
        <v>1131</v>
      </c>
      <c r="X95" s="79">
        <v>5568</v>
      </c>
      <c r="Y95" s="79" t="s">
        <v>823</v>
      </c>
    </row>
    <row r="96" spans="1:25" s="79" customFormat="1" x14ac:dyDescent="0.3">
      <c r="A96" s="79">
        <v>460</v>
      </c>
      <c r="B96" s="79" t="s">
        <v>643</v>
      </c>
      <c r="C96" s="79" t="s">
        <v>897</v>
      </c>
      <c r="D96" s="79" t="s">
        <v>1109</v>
      </c>
      <c r="E96" s="80" t="s">
        <v>587</v>
      </c>
      <c r="F96" s="80"/>
      <c r="G96" s="80"/>
      <c r="H96" s="79" t="s">
        <v>489</v>
      </c>
      <c r="K96" s="79" t="s">
        <v>489</v>
      </c>
      <c r="L96" s="72" t="s">
        <v>490</v>
      </c>
      <c r="M96" s="79" t="s">
        <v>24</v>
      </c>
      <c r="N96" s="79" t="s">
        <v>845</v>
      </c>
      <c r="R96" s="82"/>
      <c r="S96" s="79" t="s">
        <v>0</v>
      </c>
      <c r="T96" s="79" t="s">
        <v>707</v>
      </c>
      <c r="U96" s="82">
        <v>1</v>
      </c>
      <c r="V96" s="84">
        <v>22962</v>
      </c>
      <c r="W96" s="79" t="s">
        <v>1131</v>
      </c>
      <c r="X96" s="79">
        <v>22962</v>
      </c>
      <c r="Y96" s="79" t="s">
        <v>823</v>
      </c>
    </row>
    <row r="97" spans="1:25" s="79" customFormat="1" x14ac:dyDescent="0.3">
      <c r="A97" s="79">
        <v>461</v>
      </c>
      <c r="B97" s="79" t="s">
        <v>643</v>
      </c>
      <c r="C97" s="79" t="s">
        <v>897</v>
      </c>
      <c r="D97" s="79" t="s">
        <v>1109</v>
      </c>
      <c r="E97" s="80" t="s">
        <v>587</v>
      </c>
      <c r="F97" s="80"/>
      <c r="G97" s="80"/>
      <c r="H97" s="79" t="s">
        <v>489</v>
      </c>
      <c r="K97" s="79" t="s">
        <v>489</v>
      </c>
      <c r="L97" s="72" t="s">
        <v>1554</v>
      </c>
      <c r="M97" s="79" t="s">
        <v>24</v>
      </c>
      <c r="N97" s="79" t="s">
        <v>845</v>
      </c>
      <c r="R97" s="82"/>
      <c r="S97" s="79" t="s">
        <v>0</v>
      </c>
      <c r="T97" s="79" t="s">
        <v>707</v>
      </c>
      <c r="U97" s="82">
        <v>3</v>
      </c>
      <c r="V97" s="84">
        <v>1018</v>
      </c>
      <c r="W97" s="79" t="s">
        <v>1131</v>
      </c>
      <c r="X97" s="79">
        <v>3054</v>
      </c>
      <c r="Y97" s="79" t="s">
        <v>823</v>
      </c>
    </row>
    <row r="98" spans="1:25" s="79" customFormat="1" x14ac:dyDescent="0.3">
      <c r="A98" s="79">
        <v>462</v>
      </c>
      <c r="B98" s="79" t="s">
        <v>643</v>
      </c>
      <c r="C98" s="79" t="s">
        <v>897</v>
      </c>
      <c r="D98" s="79" t="s">
        <v>1109</v>
      </c>
      <c r="E98" s="80" t="s">
        <v>587</v>
      </c>
      <c r="F98" s="80"/>
      <c r="G98" s="80"/>
      <c r="H98" s="79" t="s">
        <v>489</v>
      </c>
      <c r="K98" s="79" t="s">
        <v>489</v>
      </c>
      <c r="L98" s="72" t="s">
        <v>1555</v>
      </c>
      <c r="M98" s="79" t="s">
        <v>24</v>
      </c>
      <c r="N98" s="79" t="s">
        <v>845</v>
      </c>
      <c r="R98" s="82"/>
      <c r="S98" s="79" t="s">
        <v>0</v>
      </c>
      <c r="T98" s="79" t="s">
        <v>707</v>
      </c>
      <c r="U98" s="82">
        <v>1</v>
      </c>
      <c r="V98" s="84">
        <v>14712</v>
      </c>
      <c r="W98" s="79" t="s">
        <v>1131</v>
      </c>
      <c r="X98" s="79">
        <v>14712</v>
      </c>
      <c r="Y98" s="79" t="s">
        <v>823</v>
      </c>
    </row>
    <row r="99" spans="1:25" s="79" customFormat="1" x14ac:dyDescent="0.3">
      <c r="A99" s="79">
        <v>657</v>
      </c>
      <c r="B99" s="79" t="s">
        <v>643</v>
      </c>
      <c r="C99" s="79" t="s">
        <v>897</v>
      </c>
      <c r="D99" s="79" t="s">
        <v>1109</v>
      </c>
      <c r="E99" s="80" t="s">
        <v>573</v>
      </c>
      <c r="F99" s="80"/>
      <c r="G99" s="80"/>
      <c r="H99" s="79" t="s">
        <v>486</v>
      </c>
      <c r="K99" s="79" t="s">
        <v>486</v>
      </c>
      <c r="L99" s="72" t="s">
        <v>488</v>
      </c>
      <c r="M99" s="79" t="s">
        <v>24</v>
      </c>
      <c r="N99" s="79" t="s">
        <v>845</v>
      </c>
      <c r="O99" s="79">
        <v>2</v>
      </c>
      <c r="P99" s="79">
        <v>6</v>
      </c>
      <c r="R99" s="82">
        <v>8</v>
      </c>
      <c r="S99" s="79" t="s">
        <v>0</v>
      </c>
      <c r="T99" s="79" t="s">
        <v>707</v>
      </c>
      <c r="U99" s="82">
        <v>12</v>
      </c>
      <c r="V99" s="84">
        <v>825</v>
      </c>
      <c r="W99" s="79" t="s">
        <v>1131</v>
      </c>
      <c r="X99" s="79">
        <v>9900</v>
      </c>
      <c r="Y99" s="79" t="s">
        <v>823</v>
      </c>
    </row>
    <row r="100" spans="1:25" s="79" customFormat="1" x14ac:dyDescent="0.3">
      <c r="A100" s="79">
        <v>658</v>
      </c>
      <c r="B100" s="79" t="s">
        <v>643</v>
      </c>
      <c r="C100" s="79" t="s">
        <v>897</v>
      </c>
      <c r="D100" s="79" t="s">
        <v>1109</v>
      </c>
      <c r="E100" s="80" t="s">
        <v>573</v>
      </c>
      <c r="F100" s="80"/>
      <c r="G100" s="80"/>
      <c r="H100" s="79" t="s">
        <v>486</v>
      </c>
      <c r="K100" s="79" t="s">
        <v>486</v>
      </c>
      <c r="L100" s="72" t="s">
        <v>487</v>
      </c>
      <c r="M100" s="79" t="s">
        <v>24</v>
      </c>
      <c r="N100" s="79" t="s">
        <v>845</v>
      </c>
      <c r="R100" s="82"/>
      <c r="S100" s="79" t="s">
        <v>0</v>
      </c>
      <c r="T100" s="79" t="s">
        <v>707</v>
      </c>
      <c r="U100" s="82">
        <v>1</v>
      </c>
      <c r="V100" s="84">
        <v>3107</v>
      </c>
      <c r="W100" s="79" t="s">
        <v>1131</v>
      </c>
      <c r="X100" s="79">
        <v>3107</v>
      </c>
      <c r="Y100" s="79" t="s">
        <v>823</v>
      </c>
    </row>
    <row r="101" spans="1:25" s="79" customFormat="1" x14ac:dyDescent="0.3">
      <c r="A101" s="79">
        <v>659</v>
      </c>
      <c r="B101" s="79" t="s">
        <v>643</v>
      </c>
      <c r="C101" s="79" t="s">
        <v>897</v>
      </c>
      <c r="D101" s="79" t="s">
        <v>1109</v>
      </c>
      <c r="E101" s="80" t="s">
        <v>573</v>
      </c>
      <c r="F101" s="80"/>
      <c r="G101" s="80"/>
      <c r="H101" s="79" t="s">
        <v>486</v>
      </c>
      <c r="K101" s="79" t="s">
        <v>486</v>
      </c>
      <c r="L101" s="72" t="s">
        <v>485</v>
      </c>
      <c r="M101" s="79" t="s">
        <v>24</v>
      </c>
      <c r="N101" s="79" t="s">
        <v>845</v>
      </c>
      <c r="R101" s="82"/>
      <c r="S101" s="79" t="s">
        <v>0</v>
      </c>
      <c r="T101" s="79" t="s">
        <v>707</v>
      </c>
      <c r="U101" s="82">
        <v>1</v>
      </c>
      <c r="V101" s="84">
        <v>4070</v>
      </c>
      <c r="W101" s="79" t="s">
        <v>1131</v>
      </c>
      <c r="X101" s="79">
        <v>4070</v>
      </c>
      <c r="Y101" s="79" t="s">
        <v>823</v>
      </c>
    </row>
    <row r="102" spans="1:25" s="79" customFormat="1" x14ac:dyDescent="0.3">
      <c r="A102" s="79">
        <v>719</v>
      </c>
      <c r="B102" s="79" t="s">
        <v>643</v>
      </c>
      <c r="C102" s="79" t="s">
        <v>897</v>
      </c>
      <c r="D102" s="79" t="s">
        <v>1109</v>
      </c>
      <c r="E102" s="80" t="s">
        <v>574</v>
      </c>
      <c r="F102" s="80"/>
      <c r="G102" s="80"/>
      <c r="H102" s="79" t="s">
        <v>456</v>
      </c>
      <c r="K102" s="79" t="s">
        <v>456</v>
      </c>
      <c r="L102" s="72" t="s">
        <v>484</v>
      </c>
      <c r="M102" s="79" t="s">
        <v>24</v>
      </c>
      <c r="N102" s="79" t="s">
        <v>845</v>
      </c>
      <c r="R102" s="82"/>
      <c r="S102" s="79" t="s">
        <v>0</v>
      </c>
      <c r="T102" s="79" t="s">
        <v>707</v>
      </c>
      <c r="U102" s="82">
        <v>10</v>
      </c>
      <c r="V102" s="84">
        <v>2002</v>
      </c>
      <c r="W102" s="79" t="s">
        <v>1131</v>
      </c>
      <c r="X102" s="79">
        <v>20020</v>
      </c>
      <c r="Y102" s="79" t="s">
        <v>823</v>
      </c>
    </row>
    <row r="103" spans="1:25" s="79" customFormat="1" x14ac:dyDescent="0.3">
      <c r="A103" s="79">
        <v>720</v>
      </c>
      <c r="B103" s="79" t="s">
        <v>643</v>
      </c>
      <c r="C103" s="79" t="s">
        <v>897</v>
      </c>
      <c r="D103" s="79" t="s">
        <v>1109</v>
      </c>
      <c r="E103" s="80" t="s">
        <v>574</v>
      </c>
      <c r="F103" s="80"/>
      <c r="G103" s="80"/>
      <c r="H103" s="79" t="s">
        <v>456</v>
      </c>
      <c r="K103" s="79" t="s">
        <v>456</v>
      </c>
      <c r="L103" s="72" t="s">
        <v>483</v>
      </c>
      <c r="M103" s="79" t="s">
        <v>24</v>
      </c>
      <c r="N103" s="79" t="s">
        <v>845</v>
      </c>
      <c r="R103" s="82"/>
      <c r="S103" s="79" t="s">
        <v>0</v>
      </c>
      <c r="T103" s="79" t="s">
        <v>707</v>
      </c>
      <c r="U103" s="82">
        <v>2</v>
      </c>
      <c r="V103" s="84">
        <v>6803</v>
      </c>
      <c r="W103" s="79" t="s">
        <v>1131</v>
      </c>
      <c r="X103" s="79">
        <v>13606</v>
      </c>
      <c r="Y103" s="79" t="s">
        <v>823</v>
      </c>
    </row>
    <row r="104" spans="1:25" s="79" customFormat="1" x14ac:dyDescent="0.3">
      <c r="A104" s="79">
        <v>1440</v>
      </c>
      <c r="B104" s="79" t="s">
        <v>643</v>
      </c>
      <c r="C104" s="79" t="s">
        <v>897</v>
      </c>
      <c r="D104" s="79" t="s">
        <v>1109</v>
      </c>
      <c r="E104" s="80" t="s">
        <v>575</v>
      </c>
      <c r="F104" s="80"/>
      <c r="G104" s="80"/>
      <c r="H104" s="79" t="s">
        <v>480</v>
      </c>
      <c r="K104" s="79" t="s">
        <v>480</v>
      </c>
      <c r="L104" s="72" t="s">
        <v>482</v>
      </c>
      <c r="M104" s="79" t="s">
        <v>24</v>
      </c>
      <c r="N104" s="79" t="s">
        <v>845</v>
      </c>
      <c r="O104" s="79">
        <v>3</v>
      </c>
      <c r="P104" s="79">
        <v>2</v>
      </c>
      <c r="Q104" s="79">
        <v>2</v>
      </c>
      <c r="R104" s="82">
        <v>7</v>
      </c>
      <c r="S104" s="79" t="s">
        <v>0</v>
      </c>
      <c r="T104" s="79" t="s">
        <v>707</v>
      </c>
      <c r="U104" s="82">
        <v>3</v>
      </c>
      <c r="V104" s="84">
        <v>3652</v>
      </c>
      <c r="W104" s="79" t="s">
        <v>1131</v>
      </c>
      <c r="X104" s="79">
        <v>10956</v>
      </c>
      <c r="Y104" s="79" t="s">
        <v>823</v>
      </c>
    </row>
    <row r="105" spans="1:25" s="79" customFormat="1" x14ac:dyDescent="0.3">
      <c r="A105" s="79">
        <v>1441</v>
      </c>
      <c r="B105" s="79" t="s">
        <v>643</v>
      </c>
      <c r="C105" s="79" t="s">
        <v>897</v>
      </c>
      <c r="D105" s="79" t="s">
        <v>1109</v>
      </c>
      <c r="E105" s="80" t="s">
        <v>575</v>
      </c>
      <c r="F105" s="80"/>
      <c r="G105" s="80"/>
      <c r="H105" s="79" t="s">
        <v>480</v>
      </c>
      <c r="K105" s="79" t="s">
        <v>480</v>
      </c>
      <c r="L105" s="72" t="s">
        <v>481</v>
      </c>
      <c r="M105" s="79" t="s">
        <v>24</v>
      </c>
      <c r="N105" s="79" t="s">
        <v>845</v>
      </c>
      <c r="R105" s="82"/>
      <c r="S105" s="79" t="s">
        <v>0</v>
      </c>
      <c r="T105" s="79" t="s">
        <v>707</v>
      </c>
      <c r="U105" s="82">
        <v>5</v>
      </c>
      <c r="V105" s="84">
        <v>13189</v>
      </c>
      <c r="W105" s="79" t="s">
        <v>1131</v>
      </c>
      <c r="X105" s="79">
        <v>65945</v>
      </c>
      <c r="Y105" s="79" t="s">
        <v>823</v>
      </c>
    </row>
    <row r="106" spans="1:25" s="79" customFormat="1" x14ac:dyDescent="0.3">
      <c r="A106" s="79">
        <v>1442</v>
      </c>
      <c r="B106" s="79" t="s">
        <v>643</v>
      </c>
      <c r="C106" s="79" t="s">
        <v>897</v>
      </c>
      <c r="D106" s="79" t="s">
        <v>1109</v>
      </c>
      <c r="E106" s="80" t="s">
        <v>575</v>
      </c>
      <c r="F106" s="80"/>
      <c r="G106" s="80"/>
      <c r="H106" s="79" t="s">
        <v>480</v>
      </c>
      <c r="K106" s="79" t="s">
        <v>480</v>
      </c>
      <c r="L106" s="72" t="s">
        <v>479</v>
      </c>
      <c r="M106" s="79" t="s">
        <v>24</v>
      </c>
      <c r="N106" s="79" t="s">
        <v>845</v>
      </c>
      <c r="R106" s="82"/>
      <c r="S106" s="79" t="s">
        <v>0</v>
      </c>
      <c r="T106" s="79" t="s">
        <v>707</v>
      </c>
      <c r="U106" s="82">
        <v>1</v>
      </c>
      <c r="V106" s="84">
        <v>65037</v>
      </c>
      <c r="W106" s="79" t="s">
        <v>1131</v>
      </c>
      <c r="X106" s="79">
        <v>65037</v>
      </c>
      <c r="Y106" s="79" t="s">
        <v>823</v>
      </c>
    </row>
    <row r="107" spans="1:25" s="79" customFormat="1" x14ac:dyDescent="0.3">
      <c r="A107" s="79">
        <v>1469</v>
      </c>
      <c r="B107" s="79" t="s">
        <v>643</v>
      </c>
      <c r="C107" s="79" t="s">
        <v>897</v>
      </c>
      <c r="D107" s="79" t="s">
        <v>1109</v>
      </c>
      <c r="E107" s="80" t="s">
        <v>576</v>
      </c>
      <c r="F107" s="80"/>
      <c r="G107" s="80"/>
      <c r="H107" s="79" t="s">
        <v>452</v>
      </c>
      <c r="K107" s="79" t="s">
        <v>452</v>
      </c>
      <c r="L107" s="72" t="s">
        <v>478</v>
      </c>
      <c r="M107" s="79" t="s">
        <v>24</v>
      </c>
      <c r="N107" s="79" t="s">
        <v>845</v>
      </c>
      <c r="O107" s="79">
        <v>2</v>
      </c>
      <c r="P107" s="79">
        <v>5</v>
      </c>
      <c r="Q107" s="79">
        <v>2</v>
      </c>
      <c r="R107" s="82">
        <v>9</v>
      </c>
      <c r="S107" s="79" t="s">
        <v>0</v>
      </c>
      <c r="T107" s="79" t="s">
        <v>707</v>
      </c>
      <c r="U107" s="82">
        <v>10</v>
      </c>
      <c r="V107" s="84">
        <v>3245</v>
      </c>
      <c r="W107" s="79" t="s">
        <v>1131</v>
      </c>
      <c r="X107" s="79">
        <v>32450</v>
      </c>
      <c r="Y107" s="79" t="s">
        <v>823</v>
      </c>
    </row>
    <row r="108" spans="1:25" s="79" customFormat="1" x14ac:dyDescent="0.3">
      <c r="A108" s="79">
        <v>1470</v>
      </c>
      <c r="B108" s="79" t="s">
        <v>643</v>
      </c>
      <c r="C108" s="79" t="s">
        <v>897</v>
      </c>
      <c r="D108" s="79" t="s">
        <v>1109</v>
      </c>
      <c r="E108" s="80" t="s">
        <v>576</v>
      </c>
      <c r="F108" s="80"/>
      <c r="G108" s="80"/>
      <c r="H108" s="79" t="s">
        <v>452</v>
      </c>
      <c r="K108" s="79" t="s">
        <v>452</v>
      </c>
      <c r="L108" s="72" t="s">
        <v>477</v>
      </c>
      <c r="M108" s="79" t="s">
        <v>24</v>
      </c>
      <c r="N108" s="79" t="s">
        <v>845</v>
      </c>
      <c r="R108" s="82"/>
      <c r="S108" s="79" t="s">
        <v>0</v>
      </c>
      <c r="T108" s="79" t="s">
        <v>707</v>
      </c>
      <c r="U108" s="82">
        <v>10</v>
      </c>
      <c r="V108" s="84">
        <v>6486</v>
      </c>
      <c r="W108" s="79" t="s">
        <v>1131</v>
      </c>
      <c r="X108" s="79">
        <v>64860</v>
      </c>
      <c r="Y108" s="79" t="s">
        <v>823</v>
      </c>
    </row>
    <row r="109" spans="1:25" s="79" customFormat="1" x14ac:dyDescent="0.3">
      <c r="A109" s="79">
        <v>792</v>
      </c>
      <c r="B109" s="79" t="s">
        <v>639</v>
      </c>
      <c r="C109" s="79" t="s">
        <v>897</v>
      </c>
      <c r="D109" s="79" t="s">
        <v>1109</v>
      </c>
      <c r="E109" s="80"/>
      <c r="F109" s="80"/>
      <c r="G109" s="80"/>
      <c r="H109" s="79" t="s">
        <v>529</v>
      </c>
      <c r="K109" s="79" t="s">
        <v>529</v>
      </c>
      <c r="L109" s="72" t="s">
        <v>528</v>
      </c>
      <c r="M109" s="79" t="s">
        <v>24</v>
      </c>
      <c r="N109" s="79" t="s">
        <v>845</v>
      </c>
      <c r="O109" s="79">
        <v>2</v>
      </c>
      <c r="P109" s="79">
        <v>4</v>
      </c>
      <c r="Q109" s="79">
        <v>4</v>
      </c>
      <c r="R109" s="82">
        <v>10</v>
      </c>
      <c r="S109" s="79" t="s">
        <v>0</v>
      </c>
      <c r="T109" s="79" t="s">
        <v>707</v>
      </c>
      <c r="U109" s="82">
        <v>150</v>
      </c>
      <c r="V109" s="84">
        <v>3383</v>
      </c>
      <c r="W109" s="79" t="s">
        <v>1131</v>
      </c>
      <c r="X109" s="79">
        <v>507450</v>
      </c>
      <c r="Y109" s="79" t="s">
        <v>823</v>
      </c>
    </row>
    <row r="110" spans="1:25" s="79" customFormat="1" x14ac:dyDescent="0.3">
      <c r="A110" s="79">
        <v>380</v>
      </c>
      <c r="B110" s="79" t="s">
        <v>640</v>
      </c>
      <c r="C110" s="79" t="s">
        <v>897</v>
      </c>
      <c r="D110" s="79" t="s">
        <v>1109</v>
      </c>
      <c r="E110" s="80" t="s">
        <v>571</v>
      </c>
      <c r="F110" s="80"/>
      <c r="G110" s="80"/>
      <c r="H110" s="79" t="s">
        <v>524</v>
      </c>
      <c r="K110" s="79" t="s">
        <v>524</v>
      </c>
      <c r="L110" s="72" t="s">
        <v>723</v>
      </c>
      <c r="M110" s="79" t="s">
        <v>24</v>
      </c>
      <c r="N110" s="79" t="s">
        <v>845</v>
      </c>
      <c r="O110" s="79">
        <v>6</v>
      </c>
      <c r="R110" s="82">
        <v>6</v>
      </c>
      <c r="S110" s="79" t="s">
        <v>0</v>
      </c>
      <c r="T110" s="79" t="s">
        <v>707</v>
      </c>
      <c r="U110" s="82">
        <v>6</v>
      </c>
      <c r="V110" s="84">
        <v>2082</v>
      </c>
      <c r="W110" s="79" t="s">
        <v>1131</v>
      </c>
      <c r="X110" s="79">
        <v>12492</v>
      </c>
      <c r="Y110" s="79" t="s">
        <v>823</v>
      </c>
    </row>
    <row r="111" spans="1:25" s="79" customFormat="1" x14ac:dyDescent="0.3">
      <c r="A111" s="79">
        <v>305</v>
      </c>
      <c r="B111" s="79" t="s">
        <v>643</v>
      </c>
      <c r="C111" s="79" t="s">
        <v>897</v>
      </c>
      <c r="D111" s="79" t="s">
        <v>1109</v>
      </c>
      <c r="E111" s="80" t="s">
        <v>594</v>
      </c>
      <c r="F111" s="80"/>
      <c r="G111" s="80"/>
      <c r="H111" s="79" t="s">
        <v>471</v>
      </c>
      <c r="K111" s="79" t="s">
        <v>471</v>
      </c>
      <c r="L111" s="72" t="s">
        <v>476</v>
      </c>
      <c r="M111" s="79" t="s">
        <v>24</v>
      </c>
      <c r="N111" s="79" t="s">
        <v>845</v>
      </c>
      <c r="O111" s="79">
        <v>3</v>
      </c>
      <c r="P111" s="79">
        <v>5</v>
      </c>
      <c r="R111" s="82">
        <v>8</v>
      </c>
      <c r="S111" s="79" t="s">
        <v>0</v>
      </c>
      <c r="T111" s="79" t="s">
        <v>707</v>
      </c>
      <c r="U111" s="82">
        <v>10</v>
      </c>
      <c r="V111" s="84">
        <v>2021</v>
      </c>
      <c r="W111" s="79" t="s">
        <v>1131</v>
      </c>
      <c r="X111" s="79">
        <v>20210</v>
      </c>
      <c r="Y111" s="79" t="s">
        <v>823</v>
      </c>
    </row>
    <row r="112" spans="1:25" s="79" customFormat="1" x14ac:dyDescent="0.3">
      <c r="A112" s="79">
        <v>306</v>
      </c>
      <c r="B112" s="79" t="s">
        <v>643</v>
      </c>
      <c r="C112" s="79" t="s">
        <v>897</v>
      </c>
      <c r="D112" s="79" t="s">
        <v>1109</v>
      </c>
      <c r="E112" s="80" t="s">
        <v>594</v>
      </c>
      <c r="F112" s="80"/>
      <c r="G112" s="80"/>
      <c r="H112" s="79" t="s">
        <v>471</v>
      </c>
      <c r="K112" s="79" t="s">
        <v>471</v>
      </c>
      <c r="L112" s="72" t="s">
        <v>475</v>
      </c>
      <c r="M112" s="79" t="s">
        <v>24</v>
      </c>
      <c r="N112" s="79" t="s">
        <v>845</v>
      </c>
      <c r="O112" s="79">
        <v>3</v>
      </c>
      <c r="P112" s="79">
        <v>5</v>
      </c>
      <c r="R112" s="82">
        <v>8</v>
      </c>
      <c r="S112" s="79" t="s">
        <v>0</v>
      </c>
      <c r="T112" s="79" t="s">
        <v>707</v>
      </c>
      <c r="U112" s="82">
        <v>10</v>
      </c>
      <c r="V112" s="84">
        <v>5858</v>
      </c>
      <c r="W112" s="79" t="s">
        <v>1131</v>
      </c>
      <c r="X112" s="79">
        <v>58580</v>
      </c>
      <c r="Y112" s="79" t="s">
        <v>823</v>
      </c>
    </row>
    <row r="113" spans="1:25" s="79" customFormat="1" x14ac:dyDescent="0.3">
      <c r="A113" s="79">
        <v>307</v>
      </c>
      <c r="B113" s="79" t="s">
        <v>643</v>
      </c>
      <c r="C113" s="79" t="s">
        <v>897</v>
      </c>
      <c r="D113" s="79" t="s">
        <v>1109</v>
      </c>
      <c r="E113" s="80" t="s">
        <v>594</v>
      </c>
      <c r="F113" s="80"/>
      <c r="G113" s="80"/>
      <c r="H113" s="79" t="s">
        <v>471</v>
      </c>
      <c r="K113" s="79" t="s">
        <v>471</v>
      </c>
      <c r="L113" s="72" t="s">
        <v>474</v>
      </c>
      <c r="M113" s="79" t="s">
        <v>24</v>
      </c>
      <c r="N113" s="79" t="s">
        <v>845</v>
      </c>
      <c r="O113" s="79">
        <v>3</v>
      </c>
      <c r="P113" s="79">
        <v>5</v>
      </c>
      <c r="R113" s="82">
        <v>8</v>
      </c>
      <c r="S113" s="79" t="s">
        <v>0</v>
      </c>
      <c r="T113" s="79" t="s">
        <v>707</v>
      </c>
      <c r="U113" s="82">
        <v>15</v>
      </c>
      <c r="V113" s="84">
        <v>1774</v>
      </c>
      <c r="W113" s="79" t="s">
        <v>1131</v>
      </c>
      <c r="X113" s="79">
        <v>26610</v>
      </c>
      <c r="Y113" s="79" t="s">
        <v>823</v>
      </c>
    </row>
    <row r="114" spans="1:25" s="79" customFormat="1" x14ac:dyDescent="0.3">
      <c r="A114" s="79">
        <v>308</v>
      </c>
      <c r="B114" s="79" t="s">
        <v>643</v>
      </c>
      <c r="C114" s="79" t="s">
        <v>897</v>
      </c>
      <c r="D114" s="79" t="s">
        <v>1109</v>
      </c>
      <c r="E114" s="80" t="s">
        <v>594</v>
      </c>
      <c r="F114" s="80"/>
      <c r="G114" s="80"/>
      <c r="H114" s="79" t="s">
        <v>471</v>
      </c>
      <c r="K114" s="79" t="s">
        <v>471</v>
      </c>
      <c r="L114" s="72" t="s">
        <v>473</v>
      </c>
      <c r="M114" s="79" t="s">
        <v>24</v>
      </c>
      <c r="N114" s="79" t="s">
        <v>845</v>
      </c>
      <c r="O114" s="79">
        <v>3</v>
      </c>
      <c r="P114" s="79">
        <v>5</v>
      </c>
      <c r="R114" s="82">
        <v>8</v>
      </c>
      <c r="S114" s="79" t="s">
        <v>0</v>
      </c>
      <c r="T114" s="79" t="s">
        <v>707</v>
      </c>
      <c r="U114" s="82">
        <v>3</v>
      </c>
      <c r="V114" s="84">
        <v>8855</v>
      </c>
      <c r="W114" s="79" t="s">
        <v>1131</v>
      </c>
      <c r="X114" s="79">
        <v>26565</v>
      </c>
      <c r="Y114" s="79" t="s">
        <v>823</v>
      </c>
    </row>
    <row r="115" spans="1:25" s="79" customFormat="1" x14ac:dyDescent="0.3">
      <c r="A115" s="79">
        <v>308</v>
      </c>
      <c r="B115" s="79" t="s">
        <v>643</v>
      </c>
      <c r="C115" s="79" t="s">
        <v>897</v>
      </c>
      <c r="D115" s="79" t="s">
        <v>1109</v>
      </c>
      <c r="E115" s="80" t="s">
        <v>594</v>
      </c>
      <c r="F115" s="80"/>
      <c r="G115" s="80"/>
      <c r="H115" s="79" t="s">
        <v>471</v>
      </c>
      <c r="K115" s="79" t="s">
        <v>471</v>
      </c>
      <c r="L115" s="72" t="s">
        <v>472</v>
      </c>
      <c r="M115" s="79" t="s">
        <v>24</v>
      </c>
      <c r="N115" s="79" t="s">
        <v>845</v>
      </c>
      <c r="O115" s="79">
        <v>3</v>
      </c>
      <c r="P115" s="79">
        <v>5</v>
      </c>
      <c r="R115" s="82">
        <v>8</v>
      </c>
      <c r="S115" s="79" t="s">
        <v>0</v>
      </c>
      <c r="T115" s="79" t="s">
        <v>707</v>
      </c>
      <c r="U115" s="82">
        <v>10</v>
      </c>
      <c r="V115" s="84">
        <v>12513</v>
      </c>
      <c r="W115" s="79" t="s">
        <v>1131</v>
      </c>
      <c r="X115" s="79">
        <v>125130</v>
      </c>
      <c r="Y115" s="79" t="s">
        <v>823</v>
      </c>
    </row>
    <row r="116" spans="1:25" s="79" customFormat="1" x14ac:dyDescent="0.3">
      <c r="A116" s="79">
        <v>309</v>
      </c>
      <c r="B116" s="79" t="s">
        <v>643</v>
      </c>
      <c r="C116" s="79" t="s">
        <v>897</v>
      </c>
      <c r="D116" s="79" t="s">
        <v>1109</v>
      </c>
      <c r="E116" s="80" t="s">
        <v>594</v>
      </c>
      <c r="F116" s="80"/>
      <c r="G116" s="80"/>
      <c r="H116" s="79" t="s">
        <v>471</v>
      </c>
      <c r="K116" s="79" t="s">
        <v>471</v>
      </c>
      <c r="L116" s="72" t="s">
        <v>470</v>
      </c>
      <c r="M116" s="79" t="s">
        <v>24</v>
      </c>
      <c r="N116" s="79" t="s">
        <v>845</v>
      </c>
      <c r="O116" s="79">
        <v>3</v>
      </c>
      <c r="P116" s="79">
        <v>5</v>
      </c>
      <c r="R116" s="82">
        <v>8</v>
      </c>
      <c r="S116" s="79" t="s">
        <v>0</v>
      </c>
      <c r="T116" s="79" t="s">
        <v>707</v>
      </c>
      <c r="U116" s="82">
        <v>10</v>
      </c>
      <c r="V116" s="84">
        <v>8498</v>
      </c>
      <c r="W116" s="79" t="s">
        <v>1131</v>
      </c>
      <c r="X116" s="79">
        <v>84980</v>
      </c>
      <c r="Y116" s="79" t="s">
        <v>823</v>
      </c>
    </row>
    <row r="117" spans="1:25" s="79" customFormat="1" x14ac:dyDescent="0.3">
      <c r="A117" s="79">
        <v>691</v>
      </c>
      <c r="B117" s="79" t="s">
        <v>643</v>
      </c>
      <c r="C117" s="79" t="s">
        <v>897</v>
      </c>
      <c r="D117" s="79" t="s">
        <v>1109</v>
      </c>
      <c r="E117" s="80"/>
      <c r="F117" s="80"/>
      <c r="G117" s="80"/>
      <c r="H117" s="79" t="s">
        <v>468</v>
      </c>
      <c r="K117" s="79" t="s">
        <v>468</v>
      </c>
      <c r="L117" s="72" t="s">
        <v>469</v>
      </c>
      <c r="M117" s="79" t="s">
        <v>24</v>
      </c>
      <c r="N117" s="79" t="s">
        <v>845</v>
      </c>
      <c r="O117" s="79">
        <v>3</v>
      </c>
      <c r="P117" s="79">
        <v>3</v>
      </c>
      <c r="Q117" s="79">
        <v>3</v>
      </c>
      <c r="R117" s="82">
        <v>9</v>
      </c>
      <c r="S117" s="79" t="s">
        <v>0</v>
      </c>
      <c r="T117" s="79" t="s">
        <v>707</v>
      </c>
      <c r="U117" s="82">
        <v>5</v>
      </c>
      <c r="V117" s="84">
        <v>10395</v>
      </c>
      <c r="W117" s="79" t="s">
        <v>1131</v>
      </c>
      <c r="X117" s="79">
        <v>51975</v>
      </c>
      <c r="Y117" s="79" t="s">
        <v>823</v>
      </c>
    </row>
    <row r="118" spans="1:25" s="79" customFormat="1" x14ac:dyDescent="0.3">
      <c r="A118" s="79">
        <v>692</v>
      </c>
      <c r="B118" s="79" t="s">
        <v>643</v>
      </c>
      <c r="C118" s="79" t="s">
        <v>897</v>
      </c>
      <c r="D118" s="79" t="s">
        <v>1109</v>
      </c>
      <c r="E118" s="80"/>
      <c r="F118" s="80"/>
      <c r="G118" s="80"/>
      <c r="H118" s="79" t="s">
        <v>468</v>
      </c>
      <c r="K118" s="79" t="s">
        <v>468</v>
      </c>
      <c r="L118" s="72" t="s">
        <v>467</v>
      </c>
      <c r="M118" s="79" t="s">
        <v>24</v>
      </c>
      <c r="N118" s="79" t="s">
        <v>845</v>
      </c>
      <c r="O118" s="79">
        <v>3</v>
      </c>
      <c r="P118" s="79">
        <v>3</v>
      </c>
      <c r="Q118" s="79">
        <v>3</v>
      </c>
      <c r="R118" s="82">
        <v>9</v>
      </c>
      <c r="S118" s="79" t="s">
        <v>0</v>
      </c>
      <c r="T118" s="79" t="s">
        <v>707</v>
      </c>
      <c r="U118" s="82">
        <v>1</v>
      </c>
      <c r="V118" s="84">
        <v>144842</v>
      </c>
      <c r="W118" s="79" t="s">
        <v>1131</v>
      </c>
      <c r="X118" s="79">
        <v>144842</v>
      </c>
      <c r="Y118" s="79" t="s">
        <v>823</v>
      </c>
    </row>
    <row r="119" spans="1:25" s="79" customFormat="1" x14ac:dyDescent="0.3">
      <c r="A119" s="79">
        <v>1088</v>
      </c>
      <c r="B119" s="79" t="s">
        <v>643</v>
      </c>
      <c r="C119" s="79" t="s">
        <v>897</v>
      </c>
      <c r="D119" s="79" t="s">
        <v>1109</v>
      </c>
      <c r="E119" s="80"/>
      <c r="F119" s="80"/>
      <c r="G119" s="80"/>
      <c r="H119" s="79" t="s">
        <v>465</v>
      </c>
      <c r="K119" s="79" t="s">
        <v>465</v>
      </c>
      <c r="L119" s="72" t="s">
        <v>466</v>
      </c>
      <c r="M119" s="79" t="s">
        <v>24</v>
      </c>
      <c r="N119" s="79" t="s">
        <v>845</v>
      </c>
      <c r="O119" s="79">
        <v>3</v>
      </c>
      <c r="P119" s="79">
        <v>4</v>
      </c>
      <c r="R119" s="82">
        <v>7</v>
      </c>
      <c r="S119" s="79" t="s">
        <v>0</v>
      </c>
      <c r="T119" s="79" t="s">
        <v>707</v>
      </c>
      <c r="U119" s="82">
        <v>3</v>
      </c>
      <c r="V119" s="84">
        <v>2709</v>
      </c>
      <c r="W119" s="79" t="s">
        <v>1131</v>
      </c>
      <c r="X119" s="79">
        <v>8127</v>
      </c>
      <c r="Y119" s="79" t="s">
        <v>823</v>
      </c>
    </row>
    <row r="120" spans="1:25" s="79" customFormat="1" x14ac:dyDescent="0.3">
      <c r="A120" s="79">
        <v>1089</v>
      </c>
      <c r="B120" s="79" t="s">
        <v>643</v>
      </c>
      <c r="C120" s="79" t="s">
        <v>897</v>
      </c>
      <c r="D120" s="79" t="s">
        <v>1109</v>
      </c>
      <c r="E120" s="80"/>
      <c r="F120" s="80"/>
      <c r="G120" s="80"/>
      <c r="H120" s="79" t="s">
        <v>465</v>
      </c>
      <c r="K120" s="79" t="s">
        <v>465</v>
      </c>
      <c r="L120" s="72" t="s">
        <v>464</v>
      </c>
      <c r="M120" s="79" t="s">
        <v>24</v>
      </c>
      <c r="N120" s="79" t="s">
        <v>845</v>
      </c>
      <c r="O120" s="79">
        <v>3</v>
      </c>
      <c r="P120" s="79">
        <v>4</v>
      </c>
      <c r="R120" s="82">
        <v>7</v>
      </c>
      <c r="S120" s="79" t="s">
        <v>0</v>
      </c>
      <c r="T120" s="79" t="s">
        <v>707</v>
      </c>
      <c r="U120" s="82">
        <v>1</v>
      </c>
      <c r="V120" s="84">
        <v>8828</v>
      </c>
      <c r="W120" s="79" t="s">
        <v>1131</v>
      </c>
      <c r="X120" s="79">
        <v>8828</v>
      </c>
      <c r="Y120" s="79" t="s">
        <v>823</v>
      </c>
    </row>
    <row r="121" spans="1:25" s="79" customFormat="1" x14ac:dyDescent="0.3">
      <c r="A121" s="79">
        <v>290</v>
      </c>
      <c r="B121" s="79" t="s">
        <v>640</v>
      </c>
      <c r="C121" s="79" t="s">
        <v>897</v>
      </c>
      <c r="D121" s="79" t="s">
        <v>1109</v>
      </c>
      <c r="E121" s="80"/>
      <c r="F121" s="80"/>
      <c r="G121" s="80"/>
      <c r="H121" s="79" t="s">
        <v>392</v>
      </c>
      <c r="K121" s="79" t="s">
        <v>392</v>
      </c>
      <c r="L121" s="72" t="s">
        <v>392</v>
      </c>
      <c r="M121" s="79" t="s">
        <v>24</v>
      </c>
      <c r="N121" s="79" t="s">
        <v>845</v>
      </c>
      <c r="O121" s="79">
        <v>6</v>
      </c>
      <c r="R121" s="82">
        <v>6</v>
      </c>
      <c r="S121" s="79" t="s">
        <v>276</v>
      </c>
      <c r="T121" s="79" t="s">
        <v>694</v>
      </c>
      <c r="U121" s="82">
        <v>10</v>
      </c>
      <c r="V121" s="84">
        <v>3028</v>
      </c>
      <c r="W121" s="79" t="s">
        <v>1131</v>
      </c>
      <c r="X121" s="79">
        <v>30280</v>
      </c>
      <c r="Y121" s="79" t="s">
        <v>823</v>
      </c>
    </row>
    <row r="122" spans="1:25" s="79" customFormat="1" x14ac:dyDescent="0.3">
      <c r="A122" s="79">
        <v>814</v>
      </c>
      <c r="B122" s="79" t="s">
        <v>640</v>
      </c>
      <c r="C122" s="79" t="s">
        <v>897</v>
      </c>
      <c r="D122" s="79" t="s">
        <v>1109</v>
      </c>
      <c r="E122" s="80" t="s">
        <v>602</v>
      </c>
      <c r="F122" s="80"/>
      <c r="G122" s="80"/>
      <c r="H122" s="79" t="s">
        <v>391</v>
      </c>
      <c r="K122" s="79" t="s">
        <v>391</v>
      </c>
      <c r="L122" s="72" t="s">
        <v>790</v>
      </c>
      <c r="M122" s="79" t="s">
        <v>24</v>
      </c>
      <c r="N122" s="79" t="s">
        <v>845</v>
      </c>
      <c r="O122" s="79">
        <v>2</v>
      </c>
      <c r="P122" s="79">
        <v>4</v>
      </c>
      <c r="R122" s="82">
        <v>6</v>
      </c>
      <c r="S122" s="79" t="s">
        <v>276</v>
      </c>
      <c r="T122" s="79" t="s">
        <v>694</v>
      </c>
      <c r="U122" s="82">
        <v>10</v>
      </c>
      <c r="V122" s="84">
        <v>1535</v>
      </c>
      <c r="W122" s="79" t="s">
        <v>1131</v>
      </c>
      <c r="X122" s="79">
        <v>15350</v>
      </c>
      <c r="Y122" s="79" t="s">
        <v>823</v>
      </c>
    </row>
    <row r="123" spans="1:25" s="79" customFormat="1" x14ac:dyDescent="0.3">
      <c r="A123" s="79">
        <v>1067</v>
      </c>
      <c r="B123" s="79" t="s">
        <v>640</v>
      </c>
      <c r="C123" s="79" t="s">
        <v>897</v>
      </c>
      <c r="D123" s="79" t="s">
        <v>1109</v>
      </c>
      <c r="E123" s="80" t="s">
        <v>603</v>
      </c>
      <c r="F123" s="80"/>
      <c r="G123" s="80"/>
      <c r="H123" s="79" t="s">
        <v>390</v>
      </c>
      <c r="K123" s="79" t="s">
        <v>390</v>
      </c>
      <c r="L123" s="72" t="s">
        <v>791</v>
      </c>
      <c r="M123" s="79" t="s">
        <v>24</v>
      </c>
      <c r="N123" s="79" t="s">
        <v>845</v>
      </c>
      <c r="O123" s="79">
        <v>6</v>
      </c>
      <c r="R123" s="82">
        <v>6</v>
      </c>
      <c r="S123" s="79" t="s">
        <v>276</v>
      </c>
      <c r="T123" s="79" t="s">
        <v>694</v>
      </c>
      <c r="U123" s="82">
        <v>10</v>
      </c>
      <c r="V123" s="84">
        <v>1713</v>
      </c>
      <c r="W123" s="79" t="s">
        <v>1131</v>
      </c>
      <c r="X123" s="79">
        <v>17130</v>
      </c>
      <c r="Y123" s="79" t="s">
        <v>823</v>
      </c>
    </row>
    <row r="124" spans="1:25" s="79" customFormat="1" x14ac:dyDescent="0.3">
      <c r="A124" s="79">
        <v>1370</v>
      </c>
      <c r="B124" s="79" t="s">
        <v>640</v>
      </c>
      <c r="C124" s="79" t="s">
        <v>897</v>
      </c>
      <c r="D124" s="79" t="s">
        <v>1109</v>
      </c>
      <c r="E124" s="80" t="s">
        <v>604</v>
      </c>
      <c r="F124" s="80"/>
      <c r="G124" s="80"/>
      <c r="H124" s="79" t="s">
        <v>389</v>
      </c>
      <c r="K124" s="79" t="s">
        <v>389</v>
      </c>
      <c r="L124" s="72" t="s">
        <v>389</v>
      </c>
      <c r="M124" s="79" t="s">
        <v>24</v>
      </c>
      <c r="N124" s="79" t="s">
        <v>845</v>
      </c>
      <c r="P124" s="79">
        <v>2</v>
      </c>
      <c r="Q124" s="79">
        <v>4</v>
      </c>
      <c r="R124" s="82">
        <v>6</v>
      </c>
      <c r="S124" s="79" t="s">
        <v>276</v>
      </c>
      <c r="T124" s="79" t="s">
        <v>694</v>
      </c>
      <c r="U124" s="82">
        <v>10</v>
      </c>
      <c r="V124" s="84">
        <v>1532</v>
      </c>
      <c r="W124" s="79" t="s">
        <v>1131</v>
      </c>
      <c r="X124" s="79">
        <v>15320</v>
      </c>
      <c r="Y124" s="79" t="s">
        <v>823</v>
      </c>
    </row>
    <row r="125" spans="1:25" s="79" customFormat="1" x14ac:dyDescent="0.3">
      <c r="A125" s="79">
        <v>12</v>
      </c>
      <c r="B125" s="79" t="s">
        <v>640</v>
      </c>
      <c r="C125" s="79" t="s">
        <v>897</v>
      </c>
      <c r="D125" s="79" t="s">
        <v>1109</v>
      </c>
      <c r="E125" s="80"/>
      <c r="F125" s="80"/>
      <c r="G125" s="80"/>
      <c r="H125" s="79" t="s">
        <v>292</v>
      </c>
      <c r="K125" s="79" t="s">
        <v>292</v>
      </c>
      <c r="L125" s="91" t="s">
        <v>291</v>
      </c>
      <c r="M125" s="79" t="s">
        <v>24</v>
      </c>
      <c r="N125" s="79" t="s">
        <v>845</v>
      </c>
      <c r="P125" s="79">
        <v>4</v>
      </c>
      <c r="Q125" s="79">
        <v>2</v>
      </c>
      <c r="R125" s="82">
        <v>6</v>
      </c>
      <c r="S125" s="79" t="s">
        <v>276</v>
      </c>
      <c r="T125" s="79" t="s">
        <v>707</v>
      </c>
      <c r="U125" s="82">
        <v>8</v>
      </c>
      <c r="V125" s="84">
        <v>8998</v>
      </c>
      <c r="W125" s="79" t="s">
        <v>1131</v>
      </c>
      <c r="X125" s="79">
        <v>71984</v>
      </c>
      <c r="Y125" s="79" t="s">
        <v>823</v>
      </c>
    </row>
    <row r="126" spans="1:25" s="79" customFormat="1" x14ac:dyDescent="0.3">
      <c r="A126" s="79">
        <v>1425</v>
      </c>
      <c r="B126" s="79" t="s">
        <v>640</v>
      </c>
      <c r="C126" s="79" t="s">
        <v>897</v>
      </c>
      <c r="D126" s="79" t="s">
        <v>1109</v>
      </c>
      <c r="E126" s="80" t="s">
        <v>581</v>
      </c>
      <c r="F126" s="80"/>
      <c r="G126" s="80"/>
      <c r="H126" s="79" t="s">
        <v>289</v>
      </c>
      <c r="K126" s="79" t="s">
        <v>289</v>
      </c>
      <c r="L126" s="72" t="s">
        <v>290</v>
      </c>
      <c r="M126" s="79" t="s">
        <v>24</v>
      </c>
      <c r="N126" s="79" t="s">
        <v>845</v>
      </c>
      <c r="O126" s="79">
        <v>2</v>
      </c>
      <c r="P126" s="79">
        <v>2</v>
      </c>
      <c r="Q126" s="79">
        <v>2</v>
      </c>
      <c r="R126" s="82">
        <v>6</v>
      </c>
      <c r="S126" s="79" t="s">
        <v>276</v>
      </c>
      <c r="T126" s="79" t="s">
        <v>707</v>
      </c>
      <c r="U126" s="82">
        <v>8</v>
      </c>
      <c r="V126" s="84">
        <v>4262</v>
      </c>
      <c r="W126" s="79" t="s">
        <v>1131</v>
      </c>
      <c r="X126" s="79">
        <v>34096</v>
      </c>
      <c r="Y126" s="79" t="s">
        <v>823</v>
      </c>
    </row>
    <row r="127" spans="1:25" s="79" customFormat="1" x14ac:dyDescent="0.3">
      <c r="A127" s="79">
        <v>154</v>
      </c>
      <c r="B127" s="79" t="s">
        <v>640</v>
      </c>
      <c r="C127" s="79" t="s">
        <v>897</v>
      </c>
      <c r="D127" s="79" t="s">
        <v>1109</v>
      </c>
      <c r="E127" s="80" t="s">
        <v>582</v>
      </c>
      <c r="F127" s="80"/>
      <c r="G127" s="80"/>
      <c r="H127" s="79" t="s">
        <v>287</v>
      </c>
      <c r="K127" s="79" t="s">
        <v>287</v>
      </c>
      <c r="L127" s="72" t="s">
        <v>288</v>
      </c>
      <c r="M127" s="79" t="s">
        <v>24</v>
      </c>
      <c r="N127" s="79" t="s">
        <v>845</v>
      </c>
      <c r="O127" s="79">
        <v>7</v>
      </c>
      <c r="R127" s="82">
        <v>7</v>
      </c>
      <c r="S127" s="79" t="s">
        <v>276</v>
      </c>
      <c r="T127" s="79" t="s">
        <v>707</v>
      </c>
      <c r="U127" s="82">
        <v>10</v>
      </c>
      <c r="V127" s="84">
        <v>8429</v>
      </c>
      <c r="W127" s="79" t="s">
        <v>1131</v>
      </c>
      <c r="X127" s="79">
        <v>84290</v>
      </c>
      <c r="Y127" s="79" t="s">
        <v>823</v>
      </c>
    </row>
    <row r="128" spans="1:25" s="79" customFormat="1" x14ac:dyDescent="0.3">
      <c r="A128" s="79">
        <v>154</v>
      </c>
      <c r="B128" s="79" t="s">
        <v>640</v>
      </c>
      <c r="C128" s="79" t="s">
        <v>897</v>
      </c>
      <c r="D128" s="79" t="s">
        <v>1109</v>
      </c>
      <c r="E128" s="80" t="s">
        <v>582</v>
      </c>
      <c r="F128" s="80"/>
      <c r="G128" s="80"/>
      <c r="H128" s="79" t="s">
        <v>287</v>
      </c>
      <c r="K128" s="79" t="s">
        <v>287</v>
      </c>
      <c r="L128" s="72" t="s">
        <v>286</v>
      </c>
      <c r="M128" s="79" t="s">
        <v>24</v>
      </c>
      <c r="N128" s="79" t="s">
        <v>845</v>
      </c>
      <c r="R128" s="82"/>
      <c r="S128" s="79" t="s">
        <v>276</v>
      </c>
      <c r="T128" s="79" t="s">
        <v>707</v>
      </c>
      <c r="U128" s="82">
        <v>5</v>
      </c>
      <c r="V128" s="84">
        <v>4301</v>
      </c>
      <c r="W128" s="79" t="s">
        <v>1131</v>
      </c>
      <c r="X128" s="79">
        <v>21505</v>
      </c>
      <c r="Y128" s="79" t="s">
        <v>823</v>
      </c>
    </row>
    <row r="129" spans="1:25" s="79" customFormat="1" x14ac:dyDescent="0.3">
      <c r="A129" s="79">
        <v>144</v>
      </c>
      <c r="B129" s="79" t="s">
        <v>640</v>
      </c>
      <c r="C129" s="79" t="s">
        <v>897</v>
      </c>
      <c r="D129" s="79" t="s">
        <v>1109</v>
      </c>
      <c r="E129" s="80" t="s">
        <v>583</v>
      </c>
      <c r="F129" s="80"/>
      <c r="G129" s="80"/>
      <c r="H129" s="79" t="s">
        <v>284</v>
      </c>
      <c r="K129" s="79" t="s">
        <v>284</v>
      </c>
      <c r="L129" s="91" t="s">
        <v>285</v>
      </c>
      <c r="M129" s="79" t="s">
        <v>24</v>
      </c>
      <c r="N129" s="79" t="s">
        <v>845</v>
      </c>
      <c r="O129" s="79">
        <v>4</v>
      </c>
      <c r="P129" s="79">
        <v>2</v>
      </c>
      <c r="R129" s="82">
        <v>6</v>
      </c>
      <c r="S129" s="79" t="s">
        <v>276</v>
      </c>
      <c r="T129" s="79" t="s">
        <v>707</v>
      </c>
      <c r="U129" s="82">
        <v>6</v>
      </c>
      <c r="V129" s="84">
        <v>2500</v>
      </c>
      <c r="W129" s="79" t="s">
        <v>1131</v>
      </c>
      <c r="X129" s="79">
        <v>15000</v>
      </c>
      <c r="Y129" s="79" t="s">
        <v>823</v>
      </c>
    </row>
    <row r="130" spans="1:25" s="79" customFormat="1" x14ac:dyDescent="0.3">
      <c r="A130" s="79">
        <v>144</v>
      </c>
      <c r="B130" s="79" t="s">
        <v>640</v>
      </c>
      <c r="C130" s="79" t="s">
        <v>897</v>
      </c>
      <c r="D130" s="79" t="s">
        <v>1109</v>
      </c>
      <c r="E130" s="80" t="s">
        <v>583</v>
      </c>
      <c r="F130" s="80"/>
      <c r="G130" s="80"/>
      <c r="H130" s="79" t="s">
        <v>284</v>
      </c>
      <c r="K130" s="79" t="s">
        <v>284</v>
      </c>
      <c r="L130" s="91" t="s">
        <v>724</v>
      </c>
      <c r="M130" s="79" t="s">
        <v>24</v>
      </c>
      <c r="N130" s="79" t="s">
        <v>845</v>
      </c>
      <c r="R130" s="82"/>
      <c r="S130" s="79" t="s">
        <v>276</v>
      </c>
      <c r="T130" s="79" t="s">
        <v>707</v>
      </c>
      <c r="U130" s="82">
        <v>6</v>
      </c>
      <c r="V130" s="84">
        <v>9584</v>
      </c>
      <c r="W130" s="79" t="s">
        <v>1131</v>
      </c>
      <c r="X130" s="79">
        <v>57504</v>
      </c>
      <c r="Y130" s="79" t="s">
        <v>823</v>
      </c>
    </row>
    <row r="131" spans="1:25" s="79" customFormat="1" x14ac:dyDescent="0.3">
      <c r="A131" s="79">
        <v>291</v>
      </c>
      <c r="B131" s="79" t="s">
        <v>640</v>
      </c>
      <c r="C131" s="79" t="s">
        <v>897</v>
      </c>
      <c r="D131" s="79" t="s">
        <v>1109</v>
      </c>
      <c r="E131" s="80" t="s">
        <v>584</v>
      </c>
      <c r="F131" s="80"/>
      <c r="G131" s="80"/>
      <c r="H131" s="79" t="s">
        <v>283</v>
      </c>
      <c r="K131" s="79" t="s">
        <v>283</v>
      </c>
      <c r="L131" s="72" t="s">
        <v>282</v>
      </c>
      <c r="M131" s="79" t="s">
        <v>24</v>
      </c>
      <c r="N131" s="79" t="s">
        <v>845</v>
      </c>
      <c r="O131" s="79">
        <v>6</v>
      </c>
      <c r="R131" s="82">
        <v>6</v>
      </c>
      <c r="S131" s="79" t="s">
        <v>276</v>
      </c>
      <c r="T131" s="79" t="s">
        <v>707</v>
      </c>
      <c r="U131" s="82">
        <v>8</v>
      </c>
      <c r="V131" s="84">
        <v>2178</v>
      </c>
      <c r="W131" s="79" t="s">
        <v>1131</v>
      </c>
      <c r="X131" s="79">
        <v>17424</v>
      </c>
      <c r="Y131" s="79" t="s">
        <v>823</v>
      </c>
    </row>
    <row r="132" spans="1:25" s="79" customFormat="1" x14ac:dyDescent="0.3">
      <c r="A132" s="79">
        <v>1428</v>
      </c>
      <c r="B132" s="79" t="s">
        <v>640</v>
      </c>
      <c r="C132" s="79" t="s">
        <v>897</v>
      </c>
      <c r="D132" s="79" t="s">
        <v>1109</v>
      </c>
      <c r="E132" s="80" t="s">
        <v>585</v>
      </c>
      <c r="F132" s="80"/>
      <c r="G132" s="80"/>
      <c r="H132" s="79" t="s">
        <v>279</v>
      </c>
      <c r="K132" s="79" t="s">
        <v>279</v>
      </c>
      <c r="L132" s="72" t="s">
        <v>281</v>
      </c>
      <c r="M132" s="79" t="s">
        <v>24</v>
      </c>
      <c r="N132" s="79" t="s">
        <v>845</v>
      </c>
      <c r="O132" s="79">
        <v>4</v>
      </c>
      <c r="Q132" s="79">
        <v>2</v>
      </c>
      <c r="R132" s="82">
        <v>6</v>
      </c>
      <c r="S132" s="79" t="s">
        <v>276</v>
      </c>
      <c r="T132" s="79" t="s">
        <v>707</v>
      </c>
      <c r="U132" s="82">
        <v>6</v>
      </c>
      <c r="V132" s="84">
        <v>1062</v>
      </c>
      <c r="W132" s="79" t="s">
        <v>1131</v>
      </c>
      <c r="X132" s="79">
        <v>6372</v>
      </c>
      <c r="Y132" s="79" t="s">
        <v>823</v>
      </c>
    </row>
    <row r="133" spans="1:25" s="79" customFormat="1" x14ac:dyDescent="0.3">
      <c r="A133" s="79">
        <v>1428</v>
      </c>
      <c r="B133" s="79" t="s">
        <v>640</v>
      </c>
      <c r="C133" s="79" t="s">
        <v>897</v>
      </c>
      <c r="D133" s="79" t="s">
        <v>1109</v>
      </c>
      <c r="E133" s="80" t="s">
        <v>585</v>
      </c>
      <c r="F133" s="80"/>
      <c r="G133" s="80"/>
      <c r="H133" s="79" t="s">
        <v>279</v>
      </c>
      <c r="K133" s="79" t="s">
        <v>279</v>
      </c>
      <c r="L133" s="72" t="s">
        <v>280</v>
      </c>
      <c r="M133" s="79" t="s">
        <v>24</v>
      </c>
      <c r="N133" s="79" t="s">
        <v>845</v>
      </c>
      <c r="R133" s="82"/>
      <c r="S133" s="79" t="s">
        <v>276</v>
      </c>
      <c r="T133" s="79" t="s">
        <v>707</v>
      </c>
      <c r="U133" s="82">
        <v>6</v>
      </c>
      <c r="V133" s="84">
        <v>1548</v>
      </c>
      <c r="W133" s="79" t="s">
        <v>1131</v>
      </c>
      <c r="X133" s="79">
        <v>9288</v>
      </c>
      <c r="Y133" s="79" t="s">
        <v>823</v>
      </c>
    </row>
    <row r="134" spans="1:25" s="79" customFormat="1" x14ac:dyDescent="0.3">
      <c r="A134" s="79">
        <v>1428</v>
      </c>
      <c r="B134" s="79" t="s">
        <v>640</v>
      </c>
      <c r="C134" s="79" t="s">
        <v>897</v>
      </c>
      <c r="D134" s="79" t="s">
        <v>1109</v>
      </c>
      <c r="E134" s="80" t="s">
        <v>585</v>
      </c>
      <c r="F134" s="80"/>
      <c r="G134" s="80"/>
      <c r="H134" s="79" t="s">
        <v>279</v>
      </c>
      <c r="K134" s="79" t="s">
        <v>279</v>
      </c>
      <c r="L134" s="72" t="s">
        <v>725</v>
      </c>
      <c r="M134" s="79" t="s">
        <v>24</v>
      </c>
      <c r="N134" s="79" t="s">
        <v>845</v>
      </c>
      <c r="R134" s="82"/>
      <c r="S134" s="79" t="s">
        <v>276</v>
      </c>
      <c r="T134" s="79" t="s">
        <v>707</v>
      </c>
      <c r="U134" s="82">
        <v>6</v>
      </c>
      <c r="V134" s="84">
        <v>9171</v>
      </c>
      <c r="W134" s="79" t="s">
        <v>1131</v>
      </c>
      <c r="X134" s="79">
        <v>55026</v>
      </c>
      <c r="Y134" s="79" t="s">
        <v>823</v>
      </c>
    </row>
    <row r="135" spans="1:25" s="79" customFormat="1" x14ac:dyDescent="0.3">
      <c r="A135" s="79">
        <v>1431</v>
      </c>
      <c r="B135" s="79" t="s">
        <v>640</v>
      </c>
      <c r="C135" s="79" t="s">
        <v>897</v>
      </c>
      <c r="D135" s="79" t="s">
        <v>1109</v>
      </c>
      <c r="E135" s="80" t="s">
        <v>607</v>
      </c>
      <c r="F135" s="80"/>
      <c r="G135" s="80"/>
      <c r="H135" s="79" t="s">
        <v>278</v>
      </c>
      <c r="K135" s="79" t="s">
        <v>278</v>
      </c>
      <c r="L135" s="72" t="s">
        <v>277</v>
      </c>
      <c r="M135" s="79" t="s">
        <v>24</v>
      </c>
      <c r="N135" s="79" t="s">
        <v>845</v>
      </c>
      <c r="O135" s="79">
        <v>2</v>
      </c>
      <c r="P135" s="79">
        <v>2</v>
      </c>
      <c r="Q135" s="79">
        <v>2</v>
      </c>
      <c r="R135" s="82">
        <v>6</v>
      </c>
      <c r="S135" s="79" t="s">
        <v>276</v>
      </c>
      <c r="T135" s="79" t="s">
        <v>707</v>
      </c>
      <c r="U135" s="82">
        <v>8</v>
      </c>
      <c r="V135" s="84">
        <v>976</v>
      </c>
      <c r="W135" s="79" t="s">
        <v>1131</v>
      </c>
      <c r="X135" s="79">
        <v>7808</v>
      </c>
      <c r="Y135" s="79" t="s">
        <v>823</v>
      </c>
    </row>
    <row r="136" spans="1:25" s="79" customFormat="1" x14ac:dyDescent="0.3">
      <c r="B136" s="79" t="s">
        <v>699</v>
      </c>
      <c r="C136" s="72" t="s">
        <v>897</v>
      </c>
      <c r="D136" s="79" t="s">
        <v>1109</v>
      </c>
      <c r="H136" s="79" t="s">
        <v>941</v>
      </c>
      <c r="K136" s="79" t="s">
        <v>941</v>
      </c>
      <c r="L136" s="72" t="s">
        <v>712</v>
      </c>
      <c r="M136" s="72" t="s">
        <v>24</v>
      </c>
      <c r="N136" s="72" t="s">
        <v>845</v>
      </c>
      <c r="S136" s="72" t="s">
        <v>713</v>
      </c>
      <c r="T136" s="72" t="s">
        <v>702</v>
      </c>
      <c r="U136" s="82">
        <v>18</v>
      </c>
      <c r="V136" s="84">
        <v>20405</v>
      </c>
      <c r="W136" s="79" t="s">
        <v>1131</v>
      </c>
      <c r="X136" s="79">
        <v>367290</v>
      </c>
      <c r="Y136" s="79" t="s">
        <v>823</v>
      </c>
    </row>
    <row r="137" spans="1:25" s="79" customFormat="1" x14ac:dyDescent="0.3">
      <c r="A137" s="79">
        <v>645</v>
      </c>
      <c r="B137" s="79" t="s">
        <v>648</v>
      </c>
      <c r="C137" s="79" t="s">
        <v>897</v>
      </c>
      <c r="D137" s="79" t="s">
        <v>1109</v>
      </c>
      <c r="E137" s="80" t="s">
        <v>577</v>
      </c>
      <c r="F137" s="80"/>
      <c r="G137" s="80"/>
      <c r="H137" s="79" t="s">
        <v>313</v>
      </c>
      <c r="K137" s="79" t="s">
        <v>313</v>
      </c>
      <c r="L137" s="72" t="s">
        <v>317</v>
      </c>
      <c r="M137" s="79" t="s">
        <v>24</v>
      </c>
      <c r="N137" s="79" t="s">
        <v>845</v>
      </c>
      <c r="R137" s="82"/>
      <c r="S137" s="79" t="s">
        <v>0</v>
      </c>
      <c r="T137" s="79" t="s">
        <v>682</v>
      </c>
      <c r="U137" s="82">
        <v>20</v>
      </c>
      <c r="V137" s="84">
        <v>2310</v>
      </c>
      <c r="W137" s="79" t="s">
        <v>1131</v>
      </c>
      <c r="X137" s="79">
        <v>46200</v>
      </c>
      <c r="Y137" s="79" t="s">
        <v>823</v>
      </c>
    </row>
    <row r="138" spans="1:25" s="79" customFormat="1" x14ac:dyDescent="0.3">
      <c r="A138" s="79">
        <v>645</v>
      </c>
      <c r="B138" s="79" t="s">
        <v>648</v>
      </c>
      <c r="C138" s="79" t="s">
        <v>897</v>
      </c>
      <c r="D138" s="79" t="s">
        <v>1109</v>
      </c>
      <c r="E138" s="80" t="s">
        <v>577</v>
      </c>
      <c r="F138" s="80"/>
      <c r="G138" s="80"/>
      <c r="H138" s="79" t="s">
        <v>313</v>
      </c>
      <c r="K138" s="79" t="s">
        <v>313</v>
      </c>
      <c r="L138" s="72" t="s">
        <v>316</v>
      </c>
      <c r="M138" s="79" t="s">
        <v>24</v>
      </c>
      <c r="N138" s="79" t="s">
        <v>845</v>
      </c>
      <c r="R138" s="82"/>
      <c r="S138" s="79" t="s">
        <v>0</v>
      </c>
      <c r="T138" s="79" t="s">
        <v>682</v>
      </c>
      <c r="U138" s="82">
        <v>20</v>
      </c>
      <c r="V138" s="84">
        <v>3822</v>
      </c>
      <c r="W138" s="79" t="s">
        <v>1131</v>
      </c>
      <c r="X138" s="79">
        <v>76440</v>
      </c>
      <c r="Y138" s="79" t="s">
        <v>823</v>
      </c>
    </row>
    <row r="139" spans="1:25" s="79" customFormat="1" x14ac:dyDescent="0.3">
      <c r="A139" s="79">
        <v>645</v>
      </c>
      <c r="B139" s="79" t="s">
        <v>648</v>
      </c>
      <c r="C139" s="79" t="s">
        <v>897</v>
      </c>
      <c r="D139" s="79" t="s">
        <v>1109</v>
      </c>
      <c r="E139" s="80" t="s">
        <v>577</v>
      </c>
      <c r="F139" s="80"/>
      <c r="G139" s="80"/>
      <c r="H139" s="79" t="s">
        <v>313</v>
      </c>
      <c r="K139" s="79" t="s">
        <v>313</v>
      </c>
      <c r="L139" s="72" t="s">
        <v>315</v>
      </c>
      <c r="M139" s="79" t="s">
        <v>24</v>
      </c>
      <c r="N139" s="79" t="s">
        <v>845</v>
      </c>
      <c r="R139" s="82"/>
      <c r="S139" s="79" t="s">
        <v>0</v>
      </c>
      <c r="T139" s="79" t="s">
        <v>682</v>
      </c>
      <c r="U139" s="82">
        <v>20</v>
      </c>
      <c r="V139" s="84">
        <v>990</v>
      </c>
      <c r="W139" s="79" t="s">
        <v>1131</v>
      </c>
      <c r="X139" s="79">
        <v>19800</v>
      </c>
      <c r="Y139" s="79" t="s">
        <v>823</v>
      </c>
    </row>
    <row r="140" spans="1:25" s="79" customFormat="1" x14ac:dyDescent="0.3">
      <c r="A140" s="79">
        <v>645</v>
      </c>
      <c r="B140" s="79" t="s">
        <v>648</v>
      </c>
      <c r="C140" s="79" t="s">
        <v>897</v>
      </c>
      <c r="D140" s="79" t="s">
        <v>1109</v>
      </c>
      <c r="E140" s="80" t="s">
        <v>577</v>
      </c>
      <c r="F140" s="80"/>
      <c r="G140" s="80"/>
      <c r="H140" s="79" t="s">
        <v>313</v>
      </c>
      <c r="K140" s="79" t="s">
        <v>313</v>
      </c>
      <c r="L140" s="72" t="s">
        <v>314</v>
      </c>
      <c r="M140" s="79" t="s">
        <v>24</v>
      </c>
      <c r="N140" s="79" t="s">
        <v>845</v>
      </c>
      <c r="R140" s="82"/>
      <c r="S140" s="79" t="s">
        <v>0</v>
      </c>
      <c r="T140" s="79" t="s">
        <v>682</v>
      </c>
      <c r="U140" s="82">
        <v>20</v>
      </c>
      <c r="V140" s="84">
        <v>1691</v>
      </c>
      <c r="W140" s="79" t="s">
        <v>1131</v>
      </c>
      <c r="X140" s="79">
        <v>33820</v>
      </c>
      <c r="Y140" s="79" t="s">
        <v>823</v>
      </c>
    </row>
    <row r="141" spans="1:25" s="79" customFormat="1" x14ac:dyDescent="0.3">
      <c r="A141" s="79">
        <v>645</v>
      </c>
      <c r="B141" s="79" t="s">
        <v>648</v>
      </c>
      <c r="C141" s="79" t="s">
        <v>897</v>
      </c>
      <c r="D141" s="79" t="s">
        <v>1109</v>
      </c>
      <c r="E141" s="80" t="s">
        <v>577</v>
      </c>
      <c r="F141" s="80"/>
      <c r="G141" s="80"/>
      <c r="H141" s="79" t="s">
        <v>313</v>
      </c>
      <c r="K141" s="79" t="s">
        <v>313</v>
      </c>
      <c r="L141" s="72" t="s">
        <v>312</v>
      </c>
      <c r="M141" s="79" t="s">
        <v>24</v>
      </c>
      <c r="N141" s="79" t="s">
        <v>845</v>
      </c>
      <c r="R141" s="82"/>
      <c r="S141" s="79" t="s">
        <v>0</v>
      </c>
      <c r="T141" s="79" t="s">
        <v>682</v>
      </c>
      <c r="U141" s="82">
        <v>20</v>
      </c>
      <c r="V141" s="84">
        <v>2612</v>
      </c>
      <c r="W141" s="79" t="s">
        <v>1131</v>
      </c>
      <c r="X141" s="79">
        <v>52240</v>
      </c>
      <c r="Y141" s="79" t="s">
        <v>823</v>
      </c>
    </row>
    <row r="142" spans="1:25" s="79" customFormat="1" x14ac:dyDescent="0.3">
      <c r="A142" s="79">
        <v>1446</v>
      </c>
      <c r="B142" s="79" t="s">
        <v>648</v>
      </c>
      <c r="C142" s="79" t="s">
        <v>897</v>
      </c>
      <c r="D142" s="79" t="s">
        <v>1109</v>
      </c>
      <c r="E142" s="80" t="s">
        <v>578</v>
      </c>
      <c r="F142" s="80"/>
      <c r="G142" s="80"/>
      <c r="H142" s="79" t="s">
        <v>305</v>
      </c>
      <c r="K142" s="79" t="s">
        <v>305</v>
      </c>
      <c r="L142" s="72" t="s">
        <v>728</v>
      </c>
      <c r="M142" s="79" t="s">
        <v>24</v>
      </c>
      <c r="N142" s="79" t="s">
        <v>845</v>
      </c>
      <c r="Q142" s="79">
        <v>3</v>
      </c>
      <c r="R142" s="82">
        <v>14</v>
      </c>
      <c r="S142" s="79" t="s">
        <v>0</v>
      </c>
      <c r="T142" s="79" t="s">
        <v>682</v>
      </c>
      <c r="U142" s="82">
        <v>20</v>
      </c>
      <c r="V142" s="84">
        <v>3052</v>
      </c>
      <c r="W142" s="79" t="s">
        <v>1131</v>
      </c>
      <c r="X142" s="79">
        <v>61040</v>
      </c>
      <c r="Y142" s="79" t="s">
        <v>823</v>
      </c>
    </row>
    <row r="143" spans="1:25" s="79" customFormat="1" x14ac:dyDescent="0.3">
      <c r="A143" s="79">
        <v>1446</v>
      </c>
      <c r="B143" s="79" t="s">
        <v>648</v>
      </c>
      <c r="C143" s="79" t="s">
        <v>897</v>
      </c>
      <c r="D143" s="79" t="s">
        <v>1109</v>
      </c>
      <c r="E143" s="80" t="s">
        <v>578</v>
      </c>
      <c r="F143" s="80"/>
      <c r="G143" s="80"/>
      <c r="H143" s="79" t="s">
        <v>305</v>
      </c>
      <c r="K143" s="79" t="s">
        <v>305</v>
      </c>
      <c r="L143" s="72" t="s">
        <v>730</v>
      </c>
      <c r="M143" s="79" t="s">
        <v>24</v>
      </c>
      <c r="N143" s="79" t="s">
        <v>845</v>
      </c>
      <c r="R143" s="82"/>
      <c r="S143" s="79" t="s">
        <v>0</v>
      </c>
      <c r="T143" s="79" t="s">
        <v>682</v>
      </c>
      <c r="U143" s="82">
        <v>20</v>
      </c>
      <c r="V143" s="84">
        <v>4785</v>
      </c>
      <c r="W143" s="79" t="s">
        <v>1131</v>
      </c>
      <c r="X143" s="79">
        <v>95700</v>
      </c>
      <c r="Y143" s="79" t="s">
        <v>823</v>
      </c>
    </row>
    <row r="144" spans="1:25" s="79" customFormat="1" x14ac:dyDescent="0.3">
      <c r="A144" s="79">
        <v>1446</v>
      </c>
      <c r="B144" s="79" t="s">
        <v>648</v>
      </c>
      <c r="C144" s="79" t="s">
        <v>897</v>
      </c>
      <c r="D144" s="79" t="s">
        <v>1109</v>
      </c>
      <c r="E144" s="80" t="s">
        <v>578</v>
      </c>
      <c r="F144" s="80"/>
      <c r="G144" s="80"/>
      <c r="H144" s="79" t="s">
        <v>305</v>
      </c>
      <c r="K144" s="79" t="s">
        <v>305</v>
      </c>
      <c r="L144" s="72" t="s">
        <v>729</v>
      </c>
      <c r="M144" s="79" t="s">
        <v>24</v>
      </c>
      <c r="N144" s="79" t="s">
        <v>845</v>
      </c>
      <c r="R144" s="82"/>
      <c r="S144" s="79" t="s">
        <v>0</v>
      </c>
      <c r="T144" s="79" t="s">
        <v>682</v>
      </c>
      <c r="U144" s="82">
        <v>5</v>
      </c>
      <c r="V144" s="84">
        <v>19250</v>
      </c>
      <c r="W144" s="79" t="s">
        <v>1131</v>
      </c>
      <c r="X144" s="79">
        <v>96250</v>
      </c>
      <c r="Y144" s="79" t="s">
        <v>823</v>
      </c>
    </row>
    <row r="145" spans="1:25" s="79" customFormat="1" x14ac:dyDescent="0.3">
      <c r="A145" s="79">
        <v>773</v>
      </c>
      <c r="B145" s="79" t="s">
        <v>640</v>
      </c>
      <c r="C145" s="79" t="s">
        <v>897</v>
      </c>
      <c r="D145" s="79" t="s">
        <v>1109</v>
      </c>
      <c r="E145" s="80" t="s">
        <v>597</v>
      </c>
      <c r="F145" s="80"/>
      <c r="G145" s="80"/>
      <c r="H145" s="79" t="s">
        <v>408</v>
      </c>
      <c r="K145" s="79" t="s">
        <v>987</v>
      </c>
      <c r="L145" s="72" t="s">
        <v>408</v>
      </c>
      <c r="M145" s="79" t="s">
        <v>24</v>
      </c>
      <c r="N145" s="79" t="s">
        <v>846</v>
      </c>
      <c r="O145" s="79">
        <v>6</v>
      </c>
      <c r="P145" s="79">
        <v>5</v>
      </c>
      <c r="Q145" s="79">
        <v>5</v>
      </c>
      <c r="R145" s="82">
        <v>16</v>
      </c>
      <c r="S145" s="79" t="s">
        <v>211</v>
      </c>
      <c r="T145" s="79" t="s">
        <v>707</v>
      </c>
      <c r="U145" s="82">
        <v>138</v>
      </c>
      <c r="V145" s="84">
        <v>136</v>
      </c>
      <c r="W145" s="79" t="s">
        <v>1131</v>
      </c>
      <c r="X145" s="79">
        <v>18768</v>
      </c>
      <c r="Y145" s="79" t="s">
        <v>823</v>
      </c>
    </row>
    <row r="146" spans="1:25" s="79" customFormat="1" x14ac:dyDescent="0.3">
      <c r="A146" s="79">
        <v>768</v>
      </c>
      <c r="B146" s="79" t="s">
        <v>640</v>
      </c>
      <c r="C146" s="79" t="s">
        <v>897</v>
      </c>
      <c r="D146" s="79" t="s">
        <v>1109</v>
      </c>
      <c r="E146" s="80" t="s">
        <v>598</v>
      </c>
      <c r="F146" s="80"/>
      <c r="G146" s="80"/>
      <c r="H146" s="79" t="s">
        <v>407</v>
      </c>
      <c r="K146" s="79" t="s">
        <v>988</v>
      </c>
      <c r="L146" s="72" t="s">
        <v>407</v>
      </c>
      <c r="M146" s="79" t="s">
        <v>24</v>
      </c>
      <c r="N146" s="79" t="s">
        <v>846</v>
      </c>
      <c r="O146" s="79">
        <v>4</v>
      </c>
      <c r="Q146" s="79">
        <v>5</v>
      </c>
      <c r="R146" s="82">
        <v>9</v>
      </c>
      <c r="S146" s="79" t="s">
        <v>211</v>
      </c>
      <c r="T146" s="79" t="s">
        <v>707</v>
      </c>
      <c r="U146" s="82">
        <v>138</v>
      </c>
      <c r="V146" s="84">
        <v>116</v>
      </c>
      <c r="W146" s="79" t="s">
        <v>1131</v>
      </c>
      <c r="X146" s="79">
        <v>16008</v>
      </c>
      <c r="Y146" s="79" t="s">
        <v>823</v>
      </c>
    </row>
    <row r="147" spans="1:25" s="79" customFormat="1" x14ac:dyDescent="0.3">
      <c r="A147" s="79">
        <v>769</v>
      </c>
      <c r="B147" s="79" t="s">
        <v>640</v>
      </c>
      <c r="C147" s="79" t="s">
        <v>897</v>
      </c>
      <c r="D147" s="79" t="s">
        <v>1109</v>
      </c>
      <c r="E147" s="80" t="s">
        <v>599</v>
      </c>
      <c r="F147" s="80"/>
      <c r="G147" s="80"/>
      <c r="H147" s="79" t="s">
        <v>406</v>
      </c>
      <c r="K147" s="79" t="s">
        <v>989</v>
      </c>
      <c r="L147" s="72" t="s">
        <v>406</v>
      </c>
      <c r="M147" s="79" t="s">
        <v>24</v>
      </c>
      <c r="N147" s="79" t="s">
        <v>846</v>
      </c>
      <c r="O147" s="79">
        <v>5</v>
      </c>
      <c r="Q147" s="79">
        <v>2</v>
      </c>
      <c r="R147" s="82">
        <v>7</v>
      </c>
      <c r="S147" s="79" t="s">
        <v>211</v>
      </c>
      <c r="T147" s="79" t="s">
        <v>707</v>
      </c>
      <c r="U147" s="82">
        <v>70</v>
      </c>
      <c r="V147" s="84">
        <v>165</v>
      </c>
      <c r="W147" s="79" t="s">
        <v>1131</v>
      </c>
      <c r="X147" s="79">
        <v>11550</v>
      </c>
      <c r="Y147" s="79" t="s">
        <v>823</v>
      </c>
    </row>
    <row r="148" spans="1:25" s="79" customFormat="1" x14ac:dyDescent="0.3">
      <c r="A148" s="79">
        <v>774</v>
      </c>
      <c r="B148" s="79" t="s">
        <v>640</v>
      </c>
      <c r="C148" s="79" t="s">
        <v>897</v>
      </c>
      <c r="D148" s="79" t="s">
        <v>1109</v>
      </c>
      <c r="E148" s="80" t="s">
        <v>581</v>
      </c>
      <c r="F148" s="80"/>
      <c r="G148" s="80"/>
      <c r="H148" s="79" t="s">
        <v>405</v>
      </c>
      <c r="K148" s="79" t="s">
        <v>990</v>
      </c>
      <c r="L148" s="72" t="s">
        <v>405</v>
      </c>
      <c r="M148" s="79" t="s">
        <v>24</v>
      </c>
      <c r="N148" s="79" t="s">
        <v>846</v>
      </c>
      <c r="O148" s="79">
        <v>5</v>
      </c>
      <c r="P148" s="79">
        <v>2</v>
      </c>
      <c r="Q148" s="79">
        <v>3</v>
      </c>
      <c r="R148" s="82">
        <v>10</v>
      </c>
      <c r="S148" s="79" t="s">
        <v>211</v>
      </c>
      <c r="T148" s="79" t="s">
        <v>693</v>
      </c>
      <c r="U148" s="83">
        <v>14</v>
      </c>
      <c r="V148" s="84">
        <v>5829</v>
      </c>
      <c r="W148" s="79" t="s">
        <v>1131</v>
      </c>
      <c r="X148" s="79">
        <v>81606</v>
      </c>
      <c r="Y148" s="79" t="s">
        <v>823</v>
      </c>
    </row>
    <row r="149" spans="1:25" s="79" customFormat="1" x14ac:dyDescent="0.3">
      <c r="A149" s="79">
        <v>1007</v>
      </c>
      <c r="B149" s="79" t="s">
        <v>640</v>
      </c>
      <c r="C149" s="79" t="s">
        <v>897</v>
      </c>
      <c r="D149" s="79" t="s">
        <v>1109</v>
      </c>
      <c r="E149" s="80" t="s">
        <v>608</v>
      </c>
      <c r="F149" s="80"/>
      <c r="G149" s="80"/>
      <c r="H149" s="79" t="s">
        <v>275</v>
      </c>
      <c r="K149" s="79" t="s">
        <v>991</v>
      </c>
      <c r="L149" s="72" t="s">
        <v>816</v>
      </c>
      <c r="M149" s="79" t="s">
        <v>24</v>
      </c>
      <c r="N149" s="79" t="s">
        <v>846</v>
      </c>
      <c r="O149" s="79">
        <v>5</v>
      </c>
      <c r="P149" s="79">
        <v>4</v>
      </c>
      <c r="Q149" s="79">
        <v>4</v>
      </c>
      <c r="R149" s="82">
        <v>13</v>
      </c>
      <c r="S149" s="79" t="s">
        <v>211</v>
      </c>
      <c r="T149" s="79" t="s">
        <v>692</v>
      </c>
      <c r="U149" s="82">
        <v>9</v>
      </c>
      <c r="V149" s="84">
        <v>2432</v>
      </c>
      <c r="W149" s="79" t="s">
        <v>1131</v>
      </c>
      <c r="X149" s="79">
        <v>21888</v>
      </c>
      <c r="Y149" s="79" t="s">
        <v>823</v>
      </c>
    </row>
    <row r="150" spans="1:25" s="79" customFormat="1" x14ac:dyDescent="0.3">
      <c r="A150" s="79">
        <v>241</v>
      </c>
      <c r="B150" s="79" t="s">
        <v>640</v>
      </c>
      <c r="C150" s="79" t="s">
        <v>897</v>
      </c>
      <c r="D150" s="79" t="s">
        <v>1109</v>
      </c>
      <c r="E150" s="80" t="s">
        <v>609</v>
      </c>
      <c r="F150" s="80"/>
      <c r="G150" s="80"/>
      <c r="H150" s="79" t="s">
        <v>274</v>
      </c>
      <c r="K150" s="79" t="s">
        <v>992</v>
      </c>
      <c r="L150" s="72" t="s">
        <v>274</v>
      </c>
      <c r="M150" s="79" t="s">
        <v>24</v>
      </c>
      <c r="N150" s="79" t="s">
        <v>846</v>
      </c>
      <c r="O150" s="79">
        <v>4</v>
      </c>
      <c r="P150" s="79">
        <v>2</v>
      </c>
      <c r="Q150" s="79">
        <v>5</v>
      </c>
      <c r="R150" s="82">
        <v>11</v>
      </c>
      <c r="S150" s="79" t="s">
        <v>211</v>
      </c>
      <c r="T150" s="79" t="s">
        <v>692</v>
      </c>
      <c r="U150" s="82">
        <v>4</v>
      </c>
      <c r="V150" s="84">
        <v>125</v>
      </c>
      <c r="W150" s="79" t="s">
        <v>1131</v>
      </c>
      <c r="X150" s="79">
        <v>500</v>
      </c>
      <c r="Y150" s="79" t="s">
        <v>823</v>
      </c>
    </row>
    <row r="151" spans="1:25" s="79" customFormat="1" x14ac:dyDescent="0.3">
      <c r="A151" s="79">
        <v>1229</v>
      </c>
      <c r="B151" s="79" t="s">
        <v>640</v>
      </c>
      <c r="C151" s="79" t="s">
        <v>897</v>
      </c>
      <c r="D151" s="79" t="s">
        <v>1109</v>
      </c>
      <c r="E151" s="80" t="s">
        <v>610</v>
      </c>
      <c r="F151" s="80"/>
      <c r="G151" s="80"/>
      <c r="H151" s="79" t="s">
        <v>273</v>
      </c>
      <c r="K151" s="79" t="s">
        <v>993</v>
      </c>
      <c r="L151" s="72" t="s">
        <v>273</v>
      </c>
      <c r="M151" s="79" t="s">
        <v>24</v>
      </c>
      <c r="N151" s="79" t="s">
        <v>846</v>
      </c>
      <c r="O151" s="79">
        <v>6</v>
      </c>
      <c r="P151" s="79">
        <v>8</v>
      </c>
      <c r="Q151" s="79">
        <v>9</v>
      </c>
      <c r="R151" s="82">
        <v>23</v>
      </c>
      <c r="S151" s="79" t="s">
        <v>270</v>
      </c>
      <c r="T151" s="79" t="s">
        <v>692</v>
      </c>
      <c r="U151" s="82">
        <v>400</v>
      </c>
      <c r="V151" s="84">
        <v>287</v>
      </c>
      <c r="W151" s="79" t="s">
        <v>1131</v>
      </c>
      <c r="X151" s="79">
        <v>114800</v>
      </c>
      <c r="Y151" s="79" t="s">
        <v>823</v>
      </c>
    </row>
    <row r="152" spans="1:25" s="79" customFormat="1" x14ac:dyDescent="0.3">
      <c r="A152" s="79">
        <v>772</v>
      </c>
      <c r="B152" s="79" t="s">
        <v>640</v>
      </c>
      <c r="C152" s="79" t="s">
        <v>897</v>
      </c>
      <c r="D152" s="79" t="s">
        <v>1109</v>
      </c>
      <c r="E152" s="80" t="s">
        <v>611</v>
      </c>
      <c r="F152" s="80"/>
      <c r="G152" s="80"/>
      <c r="H152" s="79" t="s">
        <v>272</v>
      </c>
      <c r="K152" s="79" t="s">
        <v>994</v>
      </c>
      <c r="L152" s="72" t="s">
        <v>272</v>
      </c>
      <c r="M152" s="79" t="s">
        <v>24</v>
      </c>
      <c r="N152" s="79" t="s">
        <v>846</v>
      </c>
      <c r="O152" s="79">
        <v>6</v>
      </c>
      <c r="P152" s="79">
        <v>4</v>
      </c>
      <c r="Q152" s="79">
        <v>5</v>
      </c>
      <c r="R152" s="82">
        <v>15</v>
      </c>
      <c r="S152" s="79" t="s">
        <v>270</v>
      </c>
      <c r="T152" s="79" t="s">
        <v>692</v>
      </c>
      <c r="U152" s="82">
        <v>200</v>
      </c>
      <c r="V152" s="84">
        <v>144</v>
      </c>
      <c r="W152" s="79" t="s">
        <v>1131</v>
      </c>
      <c r="X152" s="79">
        <v>28800</v>
      </c>
      <c r="Y152" s="79" t="s">
        <v>823</v>
      </c>
    </row>
    <row r="153" spans="1:25" s="79" customFormat="1" ht="15" customHeight="1" x14ac:dyDescent="0.3">
      <c r="A153" s="79">
        <v>1227</v>
      </c>
      <c r="B153" s="79" t="s">
        <v>640</v>
      </c>
      <c r="C153" s="79" t="s">
        <v>897</v>
      </c>
      <c r="D153" s="79" t="s">
        <v>1109</v>
      </c>
      <c r="E153" s="80" t="s">
        <v>612</v>
      </c>
      <c r="F153" s="80"/>
      <c r="G153" s="80"/>
      <c r="H153" s="79" t="s">
        <v>271</v>
      </c>
      <c r="K153" s="79" t="s">
        <v>995</v>
      </c>
      <c r="L153" s="72" t="s">
        <v>271</v>
      </c>
      <c r="M153" s="79" t="s">
        <v>24</v>
      </c>
      <c r="N153" s="79" t="s">
        <v>846</v>
      </c>
      <c r="O153" s="79">
        <v>2</v>
      </c>
      <c r="P153" s="79">
        <v>5</v>
      </c>
      <c r="Q153" s="79">
        <v>7</v>
      </c>
      <c r="R153" s="82">
        <v>14</v>
      </c>
      <c r="S153" s="79" t="s">
        <v>270</v>
      </c>
      <c r="T153" s="79" t="s">
        <v>692</v>
      </c>
      <c r="U153" s="82">
        <v>100</v>
      </c>
      <c r="V153" s="84">
        <v>513</v>
      </c>
      <c r="W153" s="79" t="s">
        <v>1131</v>
      </c>
      <c r="X153" s="79">
        <v>51300</v>
      </c>
      <c r="Y153" s="79" t="s">
        <v>823</v>
      </c>
    </row>
    <row r="154" spans="1:25" s="79" customFormat="1" ht="15" customHeight="1" x14ac:dyDescent="0.3">
      <c r="A154" s="79">
        <v>715</v>
      </c>
      <c r="B154" s="79" t="s">
        <v>643</v>
      </c>
      <c r="C154" s="79" t="s">
        <v>897</v>
      </c>
      <c r="D154" s="79" t="s">
        <v>1109</v>
      </c>
      <c r="E154" s="80" t="s">
        <v>574</v>
      </c>
      <c r="F154" s="80"/>
      <c r="G154" s="80"/>
      <c r="H154" s="79" t="s">
        <v>456</v>
      </c>
      <c r="K154" s="79" t="s">
        <v>996</v>
      </c>
      <c r="L154" s="72" t="s">
        <v>459</v>
      </c>
      <c r="M154" s="79" t="s">
        <v>24</v>
      </c>
      <c r="N154" s="79" t="s">
        <v>847</v>
      </c>
      <c r="P154" s="79">
        <v>7</v>
      </c>
      <c r="Q154" s="79">
        <v>2</v>
      </c>
      <c r="R154" s="82">
        <v>9</v>
      </c>
      <c r="S154" s="79" t="s">
        <v>454</v>
      </c>
      <c r="T154" s="79" t="s">
        <v>707</v>
      </c>
      <c r="U154" s="82">
        <v>1</v>
      </c>
      <c r="V154" s="84">
        <v>579.59</v>
      </c>
      <c r="W154" s="79" t="s">
        <v>1131</v>
      </c>
      <c r="X154" s="79">
        <v>579.59</v>
      </c>
      <c r="Y154" s="79" t="s">
        <v>823</v>
      </c>
    </row>
    <row r="155" spans="1:25" s="79" customFormat="1" ht="15" customHeight="1" x14ac:dyDescent="0.3">
      <c r="A155" s="79">
        <v>716</v>
      </c>
      <c r="B155" s="79" t="s">
        <v>643</v>
      </c>
      <c r="C155" s="79" t="s">
        <v>897</v>
      </c>
      <c r="D155" s="79" t="s">
        <v>1109</v>
      </c>
      <c r="E155" s="80" t="s">
        <v>574</v>
      </c>
      <c r="F155" s="80"/>
      <c r="G155" s="80"/>
      <c r="H155" s="79" t="s">
        <v>456</v>
      </c>
      <c r="K155" s="79" t="s">
        <v>996</v>
      </c>
      <c r="L155" s="72" t="s">
        <v>458</v>
      </c>
      <c r="M155" s="79" t="s">
        <v>24</v>
      </c>
      <c r="N155" s="79" t="s">
        <v>847</v>
      </c>
      <c r="R155" s="82"/>
      <c r="S155" s="79" t="s">
        <v>454</v>
      </c>
      <c r="T155" s="79" t="s">
        <v>707</v>
      </c>
      <c r="U155" s="82">
        <v>1</v>
      </c>
      <c r="V155" s="84">
        <v>1540.33</v>
      </c>
      <c r="W155" s="79" t="s">
        <v>1131</v>
      </c>
      <c r="X155" s="79">
        <v>1540.33</v>
      </c>
      <c r="Y155" s="79" t="s">
        <v>823</v>
      </c>
    </row>
    <row r="156" spans="1:25" s="79" customFormat="1" ht="15" customHeight="1" x14ac:dyDescent="0.3">
      <c r="A156" s="79">
        <v>717</v>
      </c>
      <c r="B156" s="79" t="s">
        <v>643</v>
      </c>
      <c r="C156" s="79" t="s">
        <v>897</v>
      </c>
      <c r="D156" s="79" t="s">
        <v>1109</v>
      </c>
      <c r="E156" s="80" t="s">
        <v>574</v>
      </c>
      <c r="F156" s="80"/>
      <c r="G156" s="80"/>
      <c r="H156" s="79" t="s">
        <v>456</v>
      </c>
      <c r="K156" s="79" t="s">
        <v>996</v>
      </c>
      <c r="L156" s="72" t="s">
        <v>457</v>
      </c>
      <c r="M156" s="79" t="s">
        <v>24</v>
      </c>
      <c r="N156" s="79" t="s">
        <v>847</v>
      </c>
      <c r="R156" s="82"/>
      <c r="S156" s="79" t="s">
        <v>454</v>
      </c>
      <c r="T156" s="79" t="s">
        <v>707</v>
      </c>
      <c r="U156" s="82">
        <v>10</v>
      </c>
      <c r="V156" s="84">
        <v>2158.64</v>
      </c>
      <c r="W156" s="79" t="s">
        <v>1131</v>
      </c>
      <c r="X156" s="79">
        <v>21586.399999999998</v>
      </c>
      <c r="Y156" s="79" t="s">
        <v>823</v>
      </c>
    </row>
    <row r="157" spans="1:25" s="79" customFormat="1" ht="15" customHeight="1" x14ac:dyDescent="0.3">
      <c r="A157" s="79">
        <v>718</v>
      </c>
      <c r="B157" s="79" t="s">
        <v>643</v>
      </c>
      <c r="C157" s="79" t="s">
        <v>897</v>
      </c>
      <c r="D157" s="79" t="s">
        <v>1109</v>
      </c>
      <c r="E157" s="80" t="s">
        <v>574</v>
      </c>
      <c r="F157" s="80"/>
      <c r="G157" s="80"/>
      <c r="H157" s="79" t="s">
        <v>456</v>
      </c>
      <c r="K157" s="79" t="s">
        <v>996</v>
      </c>
      <c r="L157" s="72" t="s">
        <v>455</v>
      </c>
      <c r="M157" s="79" t="s">
        <v>24</v>
      </c>
      <c r="N157" s="79" t="s">
        <v>847</v>
      </c>
      <c r="R157" s="82"/>
      <c r="S157" s="79" t="s">
        <v>454</v>
      </c>
      <c r="T157" s="79" t="s">
        <v>707</v>
      </c>
      <c r="U157" s="82">
        <v>3</v>
      </c>
      <c r="V157" s="84">
        <v>3106.0699999999997</v>
      </c>
      <c r="W157" s="79" t="s">
        <v>1131</v>
      </c>
      <c r="X157" s="79">
        <v>9318.2099999999991</v>
      </c>
      <c r="Y157" s="79" t="s">
        <v>823</v>
      </c>
    </row>
    <row r="158" spans="1:25" s="79" customFormat="1" ht="15" customHeight="1" x14ac:dyDescent="0.3">
      <c r="A158" s="79">
        <v>99</v>
      </c>
      <c r="B158" s="79" t="s">
        <v>639</v>
      </c>
      <c r="C158" s="79" t="s">
        <v>897</v>
      </c>
      <c r="D158" s="79" t="s">
        <v>1109</v>
      </c>
      <c r="E158" s="80"/>
      <c r="F158" s="80"/>
      <c r="G158" s="80"/>
      <c r="H158" s="79" t="s">
        <v>942</v>
      </c>
      <c r="K158" s="79" t="s">
        <v>997</v>
      </c>
      <c r="L158" s="79" t="s">
        <v>532</v>
      </c>
      <c r="M158" s="79" t="s">
        <v>24</v>
      </c>
      <c r="N158" s="79" t="s">
        <v>847</v>
      </c>
      <c r="P158" s="79">
        <v>2</v>
      </c>
      <c r="Q158" s="79">
        <v>4</v>
      </c>
      <c r="R158" s="82">
        <v>6</v>
      </c>
      <c r="S158" s="79" t="s">
        <v>318</v>
      </c>
      <c r="T158" s="79" t="s">
        <v>701</v>
      </c>
      <c r="U158" s="82">
        <v>34</v>
      </c>
      <c r="V158" s="84">
        <v>2114</v>
      </c>
      <c r="W158" s="79" t="s">
        <v>1131</v>
      </c>
      <c r="X158" s="79">
        <v>71876</v>
      </c>
      <c r="Y158" s="79" t="s">
        <v>823</v>
      </c>
    </row>
    <row r="159" spans="1:25" s="79" customFormat="1" ht="15" customHeight="1" x14ac:dyDescent="0.3">
      <c r="A159" s="79">
        <v>644</v>
      </c>
      <c r="B159" s="79" t="s">
        <v>643</v>
      </c>
      <c r="C159" s="79" t="s">
        <v>897</v>
      </c>
      <c r="D159" s="79" t="s">
        <v>1109</v>
      </c>
      <c r="E159" s="80" t="s">
        <v>593</v>
      </c>
      <c r="F159" s="80"/>
      <c r="G159" s="80"/>
      <c r="H159" s="79" t="s">
        <v>495</v>
      </c>
      <c r="K159" s="79" t="s">
        <v>495</v>
      </c>
      <c r="L159" s="72" t="s">
        <v>494</v>
      </c>
      <c r="M159" s="79" t="s">
        <v>24</v>
      </c>
      <c r="N159" s="79" t="s">
        <v>847</v>
      </c>
      <c r="O159" s="79">
        <v>5</v>
      </c>
      <c r="P159" s="79">
        <v>4</v>
      </c>
      <c r="Q159" s="79">
        <v>6</v>
      </c>
      <c r="R159" s="82">
        <v>15</v>
      </c>
      <c r="T159" s="79" t="s">
        <v>707</v>
      </c>
      <c r="U159" s="82">
        <v>25</v>
      </c>
      <c r="V159" s="84">
        <v>200</v>
      </c>
      <c r="W159" s="79" t="s">
        <v>1131</v>
      </c>
      <c r="X159" s="79">
        <v>5000</v>
      </c>
      <c r="Y159" s="79" t="s">
        <v>823</v>
      </c>
    </row>
    <row r="160" spans="1:25" s="79" customFormat="1" ht="15" customHeight="1" x14ac:dyDescent="0.3">
      <c r="A160" s="79">
        <v>346</v>
      </c>
      <c r="B160" s="79" t="s">
        <v>643</v>
      </c>
      <c r="C160" s="79" t="s">
        <v>897</v>
      </c>
      <c r="D160" s="79" t="s">
        <v>1109</v>
      </c>
      <c r="E160" s="80" t="s">
        <v>595</v>
      </c>
      <c r="F160" s="80"/>
      <c r="G160" s="80"/>
      <c r="H160" s="79" t="s">
        <v>463</v>
      </c>
      <c r="K160" s="79" t="s">
        <v>463</v>
      </c>
      <c r="L160" s="72" t="s">
        <v>462</v>
      </c>
      <c r="M160" s="79" t="s">
        <v>24</v>
      </c>
      <c r="N160" s="79" t="s">
        <v>847</v>
      </c>
      <c r="O160" s="79">
        <v>9</v>
      </c>
      <c r="P160" s="79">
        <v>9</v>
      </c>
      <c r="Q160" s="79">
        <v>11</v>
      </c>
      <c r="R160" s="82">
        <v>29</v>
      </c>
      <c r="S160" s="79" t="s">
        <v>127</v>
      </c>
      <c r="T160" s="79" t="s">
        <v>707</v>
      </c>
      <c r="U160" s="82">
        <v>10</v>
      </c>
      <c r="V160" s="84">
        <v>87</v>
      </c>
      <c r="W160" s="79" t="s">
        <v>1131</v>
      </c>
      <c r="X160" s="79">
        <v>870</v>
      </c>
      <c r="Y160" s="79" t="s">
        <v>823</v>
      </c>
    </row>
    <row r="161" spans="1:25" s="79" customFormat="1" x14ac:dyDescent="0.3">
      <c r="A161" s="79">
        <v>710</v>
      </c>
      <c r="B161" s="79" t="s">
        <v>643</v>
      </c>
      <c r="C161" s="79" t="s">
        <v>897</v>
      </c>
      <c r="D161" s="79" t="s">
        <v>1109</v>
      </c>
      <c r="E161" s="80" t="s">
        <v>596</v>
      </c>
      <c r="F161" s="80"/>
      <c r="G161" s="80"/>
      <c r="H161" s="79" t="s">
        <v>461</v>
      </c>
      <c r="K161" s="79" t="s">
        <v>461</v>
      </c>
      <c r="L161" s="72" t="s">
        <v>460</v>
      </c>
      <c r="M161" s="79" t="s">
        <v>24</v>
      </c>
      <c r="N161" s="79" t="s">
        <v>847</v>
      </c>
      <c r="O161" s="79">
        <v>7</v>
      </c>
      <c r="P161" s="79">
        <v>5</v>
      </c>
      <c r="Q161" s="79">
        <v>5</v>
      </c>
      <c r="R161" s="82">
        <v>17</v>
      </c>
      <c r="S161" s="79" t="s">
        <v>127</v>
      </c>
      <c r="T161" s="79" t="s">
        <v>707</v>
      </c>
      <c r="U161" s="82">
        <v>1</v>
      </c>
      <c r="V161" s="84">
        <v>110</v>
      </c>
      <c r="W161" s="79" t="s">
        <v>1131</v>
      </c>
      <c r="X161" s="79">
        <v>110</v>
      </c>
      <c r="Y161" s="79" t="s">
        <v>823</v>
      </c>
    </row>
    <row r="162" spans="1:25" s="79" customFormat="1" ht="15" customHeight="1" x14ac:dyDescent="0.3">
      <c r="A162" s="79">
        <v>645</v>
      </c>
      <c r="B162" s="79" t="s">
        <v>648</v>
      </c>
      <c r="C162" s="79" t="s">
        <v>897</v>
      </c>
      <c r="D162" s="79" t="s">
        <v>1109</v>
      </c>
      <c r="E162" s="80" t="s">
        <v>577</v>
      </c>
      <c r="F162" s="80"/>
      <c r="G162" s="80"/>
      <c r="H162" s="79" t="s">
        <v>313</v>
      </c>
      <c r="K162" s="79" t="s">
        <v>998</v>
      </c>
      <c r="L162" s="72" t="s">
        <v>321</v>
      </c>
      <c r="M162" s="79" t="s">
        <v>24</v>
      </c>
      <c r="N162" s="79" t="s">
        <v>847</v>
      </c>
      <c r="Q162" s="79">
        <v>5</v>
      </c>
      <c r="R162" s="82">
        <v>13</v>
      </c>
      <c r="S162" s="79" t="s">
        <v>318</v>
      </c>
      <c r="T162" s="79" t="s">
        <v>682</v>
      </c>
      <c r="U162" s="82">
        <v>20</v>
      </c>
      <c r="V162" s="84">
        <v>1078</v>
      </c>
      <c r="W162" s="79" t="s">
        <v>1131</v>
      </c>
      <c r="X162" s="79">
        <v>21560</v>
      </c>
      <c r="Y162" s="79" t="s">
        <v>823</v>
      </c>
    </row>
    <row r="163" spans="1:25" s="79" customFormat="1" ht="15" customHeight="1" x14ac:dyDescent="0.3">
      <c r="A163" s="79">
        <v>645</v>
      </c>
      <c r="B163" s="79" t="s">
        <v>648</v>
      </c>
      <c r="C163" s="79" t="s">
        <v>897</v>
      </c>
      <c r="D163" s="79" t="s">
        <v>1109</v>
      </c>
      <c r="E163" s="80" t="s">
        <v>577</v>
      </c>
      <c r="F163" s="80"/>
      <c r="G163" s="80"/>
      <c r="H163" s="79" t="s">
        <v>313</v>
      </c>
      <c r="K163" s="79" t="s">
        <v>998</v>
      </c>
      <c r="L163" s="72" t="s">
        <v>320</v>
      </c>
      <c r="M163" s="79" t="s">
        <v>24</v>
      </c>
      <c r="N163" s="79" t="s">
        <v>847</v>
      </c>
      <c r="R163" s="82"/>
      <c r="S163" s="79" t="s">
        <v>318</v>
      </c>
      <c r="T163" s="79" t="s">
        <v>682</v>
      </c>
      <c r="U163" s="82">
        <v>20</v>
      </c>
      <c r="V163" s="84">
        <v>542</v>
      </c>
      <c r="W163" s="79" t="s">
        <v>1131</v>
      </c>
      <c r="X163" s="79">
        <v>10840</v>
      </c>
      <c r="Y163" s="79" t="s">
        <v>823</v>
      </c>
    </row>
    <row r="164" spans="1:25" s="79" customFormat="1" ht="15" customHeight="1" x14ac:dyDescent="0.3">
      <c r="A164" s="79">
        <v>645</v>
      </c>
      <c r="B164" s="79" t="s">
        <v>648</v>
      </c>
      <c r="C164" s="79" t="s">
        <v>897</v>
      </c>
      <c r="D164" s="79" t="s">
        <v>1109</v>
      </c>
      <c r="E164" s="80" t="s">
        <v>577</v>
      </c>
      <c r="F164" s="80"/>
      <c r="G164" s="80"/>
      <c r="H164" s="79" t="s">
        <v>313</v>
      </c>
      <c r="K164" s="79" t="s">
        <v>998</v>
      </c>
      <c r="L164" s="72" t="s">
        <v>319</v>
      </c>
      <c r="M164" s="79" t="s">
        <v>24</v>
      </c>
      <c r="N164" s="79" t="s">
        <v>847</v>
      </c>
      <c r="R164" s="82"/>
      <c r="S164" s="79" t="s">
        <v>318</v>
      </c>
      <c r="T164" s="79" t="s">
        <v>682</v>
      </c>
      <c r="U164" s="82">
        <v>20</v>
      </c>
      <c r="V164" s="84">
        <v>1419</v>
      </c>
      <c r="W164" s="79" t="s">
        <v>1131</v>
      </c>
      <c r="X164" s="79">
        <v>28380</v>
      </c>
      <c r="Y164" s="79" t="s">
        <v>823</v>
      </c>
    </row>
    <row r="165" spans="1:25" s="79" customFormat="1" ht="15" customHeight="1" x14ac:dyDescent="0.3">
      <c r="A165" s="79">
        <v>677</v>
      </c>
      <c r="B165" s="79" t="s">
        <v>648</v>
      </c>
      <c r="C165" s="79" t="s">
        <v>897</v>
      </c>
      <c r="D165" s="79" t="s">
        <v>1109</v>
      </c>
      <c r="E165" s="80" t="s">
        <v>579</v>
      </c>
      <c r="F165" s="80"/>
      <c r="G165" s="80"/>
      <c r="H165" s="79" t="s">
        <v>309</v>
      </c>
      <c r="K165" s="79" t="s">
        <v>309</v>
      </c>
      <c r="L165" s="72" t="s">
        <v>311</v>
      </c>
      <c r="M165" s="79" t="s">
        <v>24</v>
      </c>
      <c r="N165" s="79" t="s">
        <v>847</v>
      </c>
      <c r="Q165" s="79">
        <v>4</v>
      </c>
      <c r="R165" s="82">
        <v>15</v>
      </c>
      <c r="S165" s="79" t="s">
        <v>318</v>
      </c>
      <c r="T165" s="79" t="s">
        <v>682</v>
      </c>
      <c r="U165" s="82">
        <v>20</v>
      </c>
      <c r="V165" s="84">
        <v>1084.1599999999999</v>
      </c>
      <c r="W165" s="79" t="s">
        <v>1131</v>
      </c>
      <c r="X165" s="79">
        <v>21683.199999999997</v>
      </c>
      <c r="Y165" s="79" t="s">
        <v>823</v>
      </c>
    </row>
    <row r="166" spans="1:25" s="79" customFormat="1" ht="15" customHeight="1" x14ac:dyDescent="0.3">
      <c r="A166" s="79">
        <v>677</v>
      </c>
      <c r="B166" s="79" t="s">
        <v>648</v>
      </c>
      <c r="C166" s="79" t="s">
        <v>897</v>
      </c>
      <c r="D166" s="79" t="s">
        <v>1109</v>
      </c>
      <c r="E166" s="80" t="s">
        <v>579</v>
      </c>
      <c r="F166" s="80"/>
      <c r="G166" s="80"/>
      <c r="H166" s="79" t="s">
        <v>309</v>
      </c>
      <c r="K166" s="79" t="s">
        <v>309</v>
      </c>
      <c r="L166" s="72" t="s">
        <v>310</v>
      </c>
      <c r="M166" s="79" t="s">
        <v>24</v>
      </c>
      <c r="N166" s="79" t="s">
        <v>847</v>
      </c>
      <c r="R166" s="82"/>
      <c r="S166" s="79" t="s">
        <v>318</v>
      </c>
      <c r="T166" s="79" t="s">
        <v>682</v>
      </c>
      <c r="U166" s="82">
        <v>20</v>
      </c>
      <c r="V166" s="84">
        <v>4439.49</v>
      </c>
      <c r="W166" s="79" t="s">
        <v>1131</v>
      </c>
      <c r="X166" s="79">
        <v>88789.799999999988</v>
      </c>
      <c r="Y166" s="79" t="s">
        <v>823</v>
      </c>
    </row>
    <row r="167" spans="1:25" s="79" customFormat="1" ht="15" customHeight="1" x14ac:dyDescent="0.3">
      <c r="A167" s="79">
        <v>677</v>
      </c>
      <c r="B167" s="79" t="s">
        <v>648</v>
      </c>
      <c r="C167" s="79" t="s">
        <v>897</v>
      </c>
      <c r="D167" s="79" t="s">
        <v>1109</v>
      </c>
      <c r="E167" s="80" t="s">
        <v>579</v>
      </c>
      <c r="F167" s="80"/>
      <c r="G167" s="80"/>
      <c r="H167" s="79" t="s">
        <v>309</v>
      </c>
      <c r="K167" s="79" t="s">
        <v>309</v>
      </c>
      <c r="L167" s="72" t="s">
        <v>308</v>
      </c>
      <c r="M167" s="79" t="s">
        <v>24</v>
      </c>
      <c r="N167" s="79" t="s">
        <v>847</v>
      </c>
      <c r="R167" s="82"/>
      <c r="S167" s="79" t="s">
        <v>318</v>
      </c>
      <c r="T167" s="79" t="s">
        <v>682</v>
      </c>
      <c r="U167" s="82">
        <v>20</v>
      </c>
      <c r="V167" s="84">
        <v>7333.8099999999995</v>
      </c>
      <c r="W167" s="79" t="s">
        <v>1131</v>
      </c>
      <c r="X167" s="79">
        <v>146676.19999999998</v>
      </c>
      <c r="Y167" s="79" t="s">
        <v>823</v>
      </c>
    </row>
    <row r="168" spans="1:25" s="79" customFormat="1" ht="15" customHeight="1" x14ac:dyDescent="0.3">
      <c r="A168" s="79">
        <v>1446</v>
      </c>
      <c r="B168" s="79" t="s">
        <v>648</v>
      </c>
      <c r="C168" s="79" t="s">
        <v>897</v>
      </c>
      <c r="D168" s="79" t="s">
        <v>1109</v>
      </c>
      <c r="E168" s="80" t="s">
        <v>578</v>
      </c>
      <c r="F168" s="80"/>
      <c r="G168" s="80"/>
      <c r="H168" s="79" t="s">
        <v>305</v>
      </c>
      <c r="K168" s="79" t="s">
        <v>305</v>
      </c>
      <c r="L168" s="72" t="s">
        <v>307</v>
      </c>
      <c r="M168" s="79" t="s">
        <v>24</v>
      </c>
      <c r="N168" s="79" t="s">
        <v>847</v>
      </c>
      <c r="R168" s="82"/>
      <c r="S168" s="79" t="s">
        <v>318</v>
      </c>
      <c r="T168" s="79" t="s">
        <v>682</v>
      </c>
      <c r="U168" s="82">
        <v>20</v>
      </c>
      <c r="V168" s="84">
        <v>943.8</v>
      </c>
      <c r="W168" s="79" t="s">
        <v>1131</v>
      </c>
      <c r="X168" s="79">
        <v>18876</v>
      </c>
      <c r="Y168" s="79" t="s">
        <v>823</v>
      </c>
    </row>
    <row r="169" spans="1:25" s="79" customFormat="1" ht="15" customHeight="1" x14ac:dyDescent="0.3">
      <c r="A169" s="79">
        <v>1446</v>
      </c>
      <c r="B169" s="79" t="s">
        <v>648</v>
      </c>
      <c r="C169" s="79" t="s">
        <v>897</v>
      </c>
      <c r="D169" s="79" t="s">
        <v>1109</v>
      </c>
      <c r="E169" s="80" t="s">
        <v>578</v>
      </c>
      <c r="F169" s="80"/>
      <c r="G169" s="80"/>
      <c r="H169" s="79" t="s">
        <v>305</v>
      </c>
      <c r="K169" s="79" t="s">
        <v>305</v>
      </c>
      <c r="L169" s="72" t="s">
        <v>306</v>
      </c>
      <c r="M169" s="79" t="s">
        <v>24</v>
      </c>
      <c r="N169" s="79" t="s">
        <v>847</v>
      </c>
      <c r="R169" s="82"/>
      <c r="S169" s="79" t="s">
        <v>318</v>
      </c>
      <c r="T169" s="79" t="s">
        <v>682</v>
      </c>
      <c r="U169" s="82">
        <v>20</v>
      </c>
      <c r="V169" s="84">
        <v>1491.93</v>
      </c>
      <c r="W169" s="79" t="s">
        <v>1131</v>
      </c>
      <c r="X169" s="79">
        <v>29838.600000000002</v>
      </c>
      <c r="Y169" s="79" t="s">
        <v>823</v>
      </c>
    </row>
    <row r="170" spans="1:25" s="79" customFormat="1" ht="15" customHeight="1" x14ac:dyDescent="0.3">
      <c r="A170" s="79">
        <v>1446</v>
      </c>
      <c r="B170" s="79" t="s">
        <v>648</v>
      </c>
      <c r="C170" s="79" t="s">
        <v>897</v>
      </c>
      <c r="D170" s="79" t="s">
        <v>1109</v>
      </c>
      <c r="E170" s="80" t="s">
        <v>578</v>
      </c>
      <c r="F170" s="80"/>
      <c r="G170" s="80"/>
      <c r="H170" s="79" t="s">
        <v>305</v>
      </c>
      <c r="K170" s="79" t="s">
        <v>305</v>
      </c>
      <c r="L170" s="72" t="s">
        <v>304</v>
      </c>
      <c r="M170" s="79" t="s">
        <v>24</v>
      </c>
      <c r="N170" s="79" t="s">
        <v>847</v>
      </c>
      <c r="R170" s="82"/>
      <c r="S170" s="79" t="s">
        <v>318</v>
      </c>
      <c r="T170" s="79" t="s">
        <v>682</v>
      </c>
      <c r="U170" s="82">
        <v>5</v>
      </c>
      <c r="V170" s="84">
        <v>6667.0999999999995</v>
      </c>
      <c r="W170" s="79" t="s">
        <v>1131</v>
      </c>
      <c r="X170" s="79">
        <v>33335.5</v>
      </c>
      <c r="Y170" s="79" t="s">
        <v>823</v>
      </c>
    </row>
    <row r="171" spans="1:25" s="7" customFormat="1" ht="15" hidden="1" customHeight="1" x14ac:dyDescent="0.3">
      <c r="A171" s="18">
        <v>1471</v>
      </c>
      <c r="B171" s="18" t="s">
        <v>643</v>
      </c>
      <c r="C171" s="7" t="s">
        <v>897</v>
      </c>
      <c r="D171" s="18" t="s">
        <v>1336</v>
      </c>
      <c r="E171" s="10" t="s">
        <v>576</v>
      </c>
      <c r="F171" s="46" t="s">
        <v>425</v>
      </c>
      <c r="G171" s="48">
        <v>15505035</v>
      </c>
      <c r="H171" s="46" t="s">
        <v>1343</v>
      </c>
      <c r="I171" s="53">
        <v>1730</v>
      </c>
      <c r="J171" s="51">
        <f>I171*1.21</f>
        <v>2093.2999999999997</v>
      </c>
      <c r="K171" s="18"/>
      <c r="L171" s="17" t="s">
        <v>453</v>
      </c>
      <c r="M171" s="7" t="s">
        <v>24</v>
      </c>
      <c r="N171" s="18" t="s">
        <v>848</v>
      </c>
      <c r="O171" s="18"/>
      <c r="P171" s="18"/>
      <c r="Q171" s="18"/>
      <c r="R171" s="16"/>
      <c r="S171" s="18" t="s">
        <v>94</v>
      </c>
      <c r="T171" s="18" t="s">
        <v>707</v>
      </c>
      <c r="U171" s="16">
        <v>10</v>
      </c>
      <c r="V171" s="24">
        <v>1730</v>
      </c>
      <c r="X171" s="18">
        <v>17300</v>
      </c>
      <c r="Y171" s="18" t="s">
        <v>958</v>
      </c>
    </row>
    <row r="172" spans="1:25" s="7" customFormat="1" ht="15" hidden="1" customHeight="1" x14ac:dyDescent="0.3">
      <c r="A172" s="18">
        <v>1472</v>
      </c>
      <c r="B172" s="18" t="s">
        <v>643</v>
      </c>
      <c r="C172" s="18" t="s">
        <v>897</v>
      </c>
      <c r="D172" s="18" t="s">
        <v>1336</v>
      </c>
      <c r="E172" s="19" t="s">
        <v>576</v>
      </c>
      <c r="F172" s="46" t="s">
        <v>425</v>
      </c>
      <c r="G172" s="49" t="s">
        <v>1182</v>
      </c>
      <c r="H172" s="46" t="s">
        <v>1344</v>
      </c>
      <c r="I172" s="54">
        <v>4555</v>
      </c>
      <c r="J172" s="51">
        <f>I172*1.21</f>
        <v>5511.55</v>
      </c>
      <c r="K172" s="18"/>
      <c r="L172" s="17" t="s">
        <v>709</v>
      </c>
      <c r="M172" s="18" t="s">
        <v>24</v>
      </c>
      <c r="N172" s="18" t="s">
        <v>848</v>
      </c>
      <c r="O172" s="18"/>
      <c r="P172" s="18"/>
      <c r="Q172" s="18"/>
      <c r="R172" s="16"/>
      <c r="S172" s="18" t="s">
        <v>94</v>
      </c>
      <c r="T172" s="18" t="s">
        <v>707</v>
      </c>
      <c r="U172" s="16">
        <v>1</v>
      </c>
      <c r="V172" s="24">
        <v>4245</v>
      </c>
      <c r="X172" s="18">
        <v>4245</v>
      </c>
      <c r="Y172" s="18" t="s">
        <v>958</v>
      </c>
    </row>
    <row r="173" spans="1:25" s="7" customFormat="1" hidden="1" x14ac:dyDescent="0.3">
      <c r="A173" s="18">
        <v>353</v>
      </c>
      <c r="B173" s="18" t="s">
        <v>643</v>
      </c>
      <c r="C173" s="18" t="s">
        <v>897</v>
      </c>
      <c r="D173" s="18" t="s">
        <v>1336</v>
      </c>
      <c r="E173" s="19"/>
      <c r="F173" s="44" t="s">
        <v>1184</v>
      </c>
      <c r="G173" s="44" t="s">
        <v>1185</v>
      </c>
      <c r="H173" s="46" t="s">
        <v>539</v>
      </c>
      <c r="I173" s="53">
        <v>14670</v>
      </c>
      <c r="J173" s="51">
        <f>I173*1.21</f>
        <v>17750.7</v>
      </c>
      <c r="K173" s="18"/>
      <c r="L173" s="17" t="s">
        <v>539</v>
      </c>
      <c r="M173" s="18" t="s">
        <v>24</v>
      </c>
      <c r="N173" s="18" t="s">
        <v>848</v>
      </c>
      <c r="O173" s="18"/>
      <c r="P173" s="18"/>
      <c r="Q173" s="18"/>
      <c r="R173" s="16">
        <v>6</v>
      </c>
      <c r="S173" s="18" t="s">
        <v>94</v>
      </c>
      <c r="T173" s="18" t="s">
        <v>707</v>
      </c>
      <c r="U173" s="16">
        <v>10</v>
      </c>
      <c r="V173" s="24">
        <v>15820</v>
      </c>
      <c r="X173" s="18">
        <v>158200</v>
      </c>
      <c r="Y173" s="18" t="s">
        <v>958</v>
      </c>
    </row>
    <row r="174" spans="1:25" s="79" customFormat="1" x14ac:dyDescent="0.3">
      <c r="A174" s="79">
        <v>1095</v>
      </c>
      <c r="B174" s="79" t="s">
        <v>652</v>
      </c>
      <c r="C174" s="79" t="s">
        <v>897</v>
      </c>
      <c r="D174" s="79" t="s">
        <v>1109</v>
      </c>
      <c r="E174" s="80"/>
      <c r="F174" s="80"/>
      <c r="G174" s="80"/>
      <c r="H174" s="79" t="s">
        <v>404</v>
      </c>
      <c r="K174" s="79" t="s">
        <v>404</v>
      </c>
      <c r="L174" s="72" t="s">
        <v>1556</v>
      </c>
      <c r="M174" s="79" t="s">
        <v>24</v>
      </c>
      <c r="N174" s="79" t="s">
        <v>849</v>
      </c>
      <c r="O174" s="79">
        <v>2</v>
      </c>
      <c r="Q174" s="79">
        <v>4</v>
      </c>
      <c r="R174" s="82">
        <v>6</v>
      </c>
      <c r="S174" s="79" t="s">
        <v>403</v>
      </c>
      <c r="T174" s="79" t="s">
        <v>693</v>
      </c>
      <c r="U174" s="82">
        <v>6</v>
      </c>
      <c r="V174" s="84">
        <v>7405</v>
      </c>
      <c r="W174" s="79" t="s">
        <v>1131</v>
      </c>
      <c r="X174" s="79">
        <v>44430</v>
      </c>
      <c r="Y174" s="79" t="s">
        <v>823</v>
      </c>
    </row>
    <row r="175" spans="1:25" s="79" customFormat="1" x14ac:dyDescent="0.3">
      <c r="A175" s="79">
        <v>1389</v>
      </c>
      <c r="B175" s="79" t="s">
        <v>643</v>
      </c>
      <c r="C175" s="79" t="s">
        <v>897</v>
      </c>
      <c r="D175" s="79" t="s">
        <v>1109</v>
      </c>
      <c r="E175" s="80"/>
      <c r="F175" s="80"/>
      <c r="G175" s="80"/>
      <c r="H175" s="79" t="s">
        <v>450</v>
      </c>
      <c r="K175" s="79" t="s">
        <v>450</v>
      </c>
      <c r="L175" s="72" t="s">
        <v>449</v>
      </c>
      <c r="M175" s="79" t="s">
        <v>24</v>
      </c>
      <c r="N175" s="79" t="s">
        <v>849</v>
      </c>
      <c r="O175" s="79">
        <v>6</v>
      </c>
      <c r="P175" s="79">
        <v>6</v>
      </c>
      <c r="Q175" s="79">
        <v>4</v>
      </c>
      <c r="R175" s="82">
        <v>16</v>
      </c>
      <c r="S175" s="79" t="s">
        <v>448</v>
      </c>
      <c r="T175" s="79" t="s">
        <v>707</v>
      </c>
      <c r="U175" s="82">
        <v>25</v>
      </c>
      <c r="V175" s="84">
        <v>1150</v>
      </c>
      <c r="W175" s="79" t="s">
        <v>1131</v>
      </c>
      <c r="X175" s="79">
        <v>28750</v>
      </c>
      <c r="Y175" s="79" t="s">
        <v>823</v>
      </c>
    </row>
    <row r="176" spans="1:25" s="79" customFormat="1" x14ac:dyDescent="0.3">
      <c r="A176" s="79">
        <v>1494</v>
      </c>
      <c r="B176" s="79" t="s">
        <v>643</v>
      </c>
      <c r="C176" s="79" t="s">
        <v>897</v>
      </c>
      <c r="D176" s="79" t="s">
        <v>1109</v>
      </c>
      <c r="E176" s="80"/>
      <c r="F176" s="80"/>
      <c r="G176" s="80"/>
      <c r="H176" s="79" t="s">
        <v>451</v>
      </c>
      <c r="K176" s="79" t="s">
        <v>451</v>
      </c>
      <c r="L176" s="72" t="s">
        <v>726</v>
      </c>
      <c r="M176" s="79" t="s">
        <v>24</v>
      </c>
      <c r="N176" s="79" t="s">
        <v>849</v>
      </c>
      <c r="O176" s="79">
        <v>9</v>
      </c>
      <c r="P176" s="79">
        <v>8</v>
      </c>
      <c r="Q176" s="79">
        <v>5</v>
      </c>
      <c r="R176" s="82">
        <v>22</v>
      </c>
      <c r="S176" s="79" t="s">
        <v>76</v>
      </c>
      <c r="T176" s="79" t="s">
        <v>707</v>
      </c>
      <c r="U176" s="82">
        <v>25</v>
      </c>
      <c r="V176" s="84">
        <v>10752</v>
      </c>
      <c r="W176" s="79" t="s">
        <v>1131</v>
      </c>
      <c r="X176" s="79">
        <v>268800</v>
      </c>
      <c r="Y176" s="79" t="s">
        <v>823</v>
      </c>
    </row>
    <row r="177" spans="1:25" s="79" customFormat="1" x14ac:dyDescent="0.3">
      <c r="A177" s="79">
        <v>1495</v>
      </c>
      <c r="B177" s="79" t="s">
        <v>643</v>
      </c>
      <c r="C177" s="79" t="s">
        <v>897</v>
      </c>
      <c r="D177" s="79" t="s">
        <v>1109</v>
      </c>
      <c r="E177" s="80"/>
      <c r="F177" s="80"/>
      <c r="G177" s="80"/>
      <c r="H177" s="79" t="s">
        <v>451</v>
      </c>
      <c r="K177" s="79" t="s">
        <v>451</v>
      </c>
      <c r="L177" s="72" t="s">
        <v>727</v>
      </c>
      <c r="M177" s="79" t="s">
        <v>24</v>
      </c>
      <c r="N177" s="79" t="s">
        <v>849</v>
      </c>
      <c r="R177" s="82"/>
      <c r="S177" s="79" t="s">
        <v>76</v>
      </c>
      <c r="T177" s="79" t="s">
        <v>707</v>
      </c>
      <c r="U177" s="82">
        <v>30</v>
      </c>
      <c r="V177" s="84">
        <v>23655</v>
      </c>
      <c r="W177" s="79" t="s">
        <v>1131</v>
      </c>
      <c r="X177" s="79">
        <v>709650</v>
      </c>
      <c r="Y177" s="79" t="s">
        <v>823</v>
      </c>
    </row>
    <row r="178" spans="1:25" s="79" customFormat="1" x14ac:dyDescent="0.3">
      <c r="A178" s="79">
        <v>621</v>
      </c>
      <c r="B178" s="79" t="s">
        <v>643</v>
      </c>
      <c r="C178" s="79" t="s">
        <v>897</v>
      </c>
      <c r="D178" s="79" t="s">
        <v>1109</v>
      </c>
      <c r="E178" s="80"/>
      <c r="F178" s="80"/>
      <c r="G178" s="80"/>
      <c r="H178" s="79" t="s">
        <v>447</v>
      </c>
      <c r="K178" s="79" t="s">
        <v>447</v>
      </c>
      <c r="L178" s="72" t="s">
        <v>446</v>
      </c>
      <c r="M178" s="79" t="s">
        <v>24</v>
      </c>
      <c r="N178" s="79" t="s">
        <v>849</v>
      </c>
      <c r="O178" s="79">
        <v>9</v>
      </c>
      <c r="P178" s="79">
        <v>8</v>
      </c>
      <c r="Q178" s="79">
        <v>11</v>
      </c>
      <c r="R178" s="82">
        <v>28</v>
      </c>
      <c r="S178" s="79" t="s">
        <v>445</v>
      </c>
      <c r="T178" s="79" t="s">
        <v>707</v>
      </c>
      <c r="U178" s="82">
        <v>25</v>
      </c>
      <c r="V178" s="84">
        <v>3100</v>
      </c>
      <c r="W178" s="79" t="s">
        <v>1131</v>
      </c>
      <c r="X178" s="79">
        <v>77500</v>
      </c>
      <c r="Y178" s="79" t="s">
        <v>823</v>
      </c>
    </row>
    <row r="179" spans="1:25" s="7" customFormat="1" hidden="1" x14ac:dyDescent="0.3">
      <c r="A179" s="15">
        <v>975</v>
      </c>
      <c r="B179" s="18" t="s">
        <v>640</v>
      </c>
      <c r="C179" s="15" t="s">
        <v>897</v>
      </c>
      <c r="D179" s="18" t="s">
        <v>1336</v>
      </c>
      <c r="E179" s="11" t="s">
        <v>590</v>
      </c>
      <c r="F179" s="50" t="s">
        <v>1186</v>
      </c>
      <c r="G179" s="50" t="s">
        <v>1187</v>
      </c>
      <c r="H179" s="45" t="s">
        <v>527</v>
      </c>
      <c r="I179" s="54">
        <f>154*30</f>
        <v>4620</v>
      </c>
      <c r="J179" s="51">
        <f>I179*1.21</f>
        <v>5590.2</v>
      </c>
      <c r="K179" s="15"/>
      <c r="L179" s="14" t="s">
        <v>527</v>
      </c>
      <c r="M179" s="18" t="s">
        <v>24</v>
      </c>
      <c r="N179" s="15" t="s">
        <v>850</v>
      </c>
      <c r="O179" s="15">
        <v>4</v>
      </c>
      <c r="P179" s="15">
        <v>4</v>
      </c>
      <c r="Q179" s="15">
        <v>2</v>
      </c>
      <c r="R179" s="3">
        <v>10</v>
      </c>
      <c r="S179" s="15" t="s">
        <v>525</v>
      </c>
      <c r="T179" s="7" t="s">
        <v>692</v>
      </c>
      <c r="U179" s="16">
        <v>12</v>
      </c>
      <c r="V179" s="24">
        <v>20400</v>
      </c>
      <c r="X179" s="18">
        <v>244800</v>
      </c>
      <c r="Y179" s="18" t="s">
        <v>958</v>
      </c>
    </row>
    <row r="180" spans="1:25" s="18" customFormat="1" ht="15" hidden="1" customHeight="1" x14ac:dyDescent="0.3">
      <c r="A180" s="15">
        <v>976</v>
      </c>
      <c r="B180" s="18" t="s">
        <v>640</v>
      </c>
      <c r="C180" s="15" t="s">
        <v>897</v>
      </c>
      <c r="D180" s="18" t="s">
        <v>1336</v>
      </c>
      <c r="E180" s="11" t="s">
        <v>590</v>
      </c>
      <c r="F180" s="50" t="s">
        <v>1186</v>
      </c>
      <c r="G180" s="50" t="s">
        <v>1188</v>
      </c>
      <c r="H180" s="45" t="s">
        <v>526</v>
      </c>
      <c r="I180" s="54">
        <f>34*30</f>
        <v>1020</v>
      </c>
      <c r="J180" s="51">
        <f>I180*1.21</f>
        <v>1234.2</v>
      </c>
      <c r="K180" s="15"/>
      <c r="L180" s="14" t="s">
        <v>526</v>
      </c>
      <c r="M180" s="18" t="s">
        <v>24</v>
      </c>
      <c r="N180" s="15" t="s">
        <v>850</v>
      </c>
      <c r="O180" s="15"/>
      <c r="P180" s="15">
        <v>5</v>
      </c>
      <c r="Q180" s="15">
        <v>4</v>
      </c>
      <c r="R180" s="3">
        <v>9</v>
      </c>
      <c r="S180" s="15" t="s">
        <v>525</v>
      </c>
      <c r="T180" s="18" t="s">
        <v>692</v>
      </c>
      <c r="U180" s="16">
        <v>5</v>
      </c>
      <c r="V180" s="24">
        <v>4001</v>
      </c>
      <c r="X180" s="18">
        <v>20005</v>
      </c>
      <c r="Y180" s="18" t="s">
        <v>958</v>
      </c>
    </row>
    <row r="181" spans="1:25" s="7" customFormat="1" hidden="1" x14ac:dyDescent="0.3">
      <c r="A181" s="15">
        <v>1419</v>
      </c>
      <c r="B181" s="18" t="s">
        <v>640</v>
      </c>
      <c r="C181" s="15" t="s">
        <v>897</v>
      </c>
      <c r="D181" s="18" t="s">
        <v>1336</v>
      </c>
      <c r="E181" s="11" t="s">
        <v>580</v>
      </c>
      <c r="F181" s="50" t="s">
        <v>1166</v>
      </c>
      <c r="G181" s="50" t="s">
        <v>1189</v>
      </c>
      <c r="H181" s="45" t="s">
        <v>1345</v>
      </c>
      <c r="I181" s="54">
        <v>3204</v>
      </c>
      <c r="J181" s="51">
        <f>I181*1.21</f>
        <v>3876.8399999999997</v>
      </c>
      <c r="K181" s="15"/>
      <c r="L181" s="14" t="s">
        <v>295</v>
      </c>
      <c r="M181" s="18" t="s">
        <v>24</v>
      </c>
      <c r="N181" s="15" t="s">
        <v>850</v>
      </c>
      <c r="O181" s="15"/>
      <c r="P181" s="15">
        <v>3</v>
      </c>
      <c r="Q181" s="15">
        <v>8</v>
      </c>
      <c r="R181" s="3">
        <v>11</v>
      </c>
      <c r="S181" s="15" t="s">
        <v>293</v>
      </c>
      <c r="T181" s="7" t="s">
        <v>693</v>
      </c>
      <c r="U181" s="16">
        <v>13</v>
      </c>
      <c r="V181" s="24">
        <v>3204</v>
      </c>
      <c r="X181" s="18">
        <v>41652</v>
      </c>
      <c r="Y181" s="18" t="s">
        <v>958</v>
      </c>
    </row>
    <row r="182" spans="1:25" s="7" customFormat="1" hidden="1" x14ac:dyDescent="0.3">
      <c r="A182" s="15">
        <v>1419</v>
      </c>
      <c r="B182" s="18" t="s">
        <v>640</v>
      </c>
      <c r="C182" s="15" t="s">
        <v>897</v>
      </c>
      <c r="D182" s="18" t="s">
        <v>1336</v>
      </c>
      <c r="E182" s="11" t="s">
        <v>580</v>
      </c>
      <c r="F182" s="50" t="s">
        <v>1166</v>
      </c>
      <c r="G182" s="50" t="s">
        <v>1190</v>
      </c>
      <c r="H182" s="45" t="s">
        <v>1346</v>
      </c>
      <c r="I182" s="54">
        <v>847</v>
      </c>
      <c r="J182" s="51">
        <f>I182*1.21</f>
        <v>1024.8699999999999</v>
      </c>
      <c r="K182" s="15"/>
      <c r="L182" s="14" t="s">
        <v>294</v>
      </c>
      <c r="M182" s="18" t="s">
        <v>24</v>
      </c>
      <c r="N182" s="15" t="s">
        <v>850</v>
      </c>
      <c r="O182" s="15"/>
      <c r="P182" s="15"/>
      <c r="Q182" s="15"/>
      <c r="R182" s="3"/>
      <c r="S182" s="15" t="s">
        <v>293</v>
      </c>
      <c r="T182" s="7" t="s">
        <v>693</v>
      </c>
      <c r="U182" s="16">
        <v>5</v>
      </c>
      <c r="V182" s="24">
        <v>847</v>
      </c>
      <c r="X182" s="18">
        <v>4235</v>
      </c>
      <c r="Y182" s="18" t="s">
        <v>958</v>
      </c>
    </row>
    <row r="183" spans="1:25" s="7" customFormat="1" hidden="1" x14ac:dyDescent="0.3">
      <c r="A183" s="18"/>
      <c r="B183" s="18" t="s">
        <v>699</v>
      </c>
      <c r="C183" s="17" t="s">
        <v>897</v>
      </c>
      <c r="D183" s="18" t="s">
        <v>1336</v>
      </c>
      <c r="E183" s="18"/>
      <c r="F183" s="46" t="s">
        <v>1192</v>
      </c>
      <c r="G183" s="46" t="s">
        <v>1191</v>
      </c>
      <c r="H183" s="46" t="s">
        <v>1193</v>
      </c>
      <c r="I183" s="53">
        <v>14800</v>
      </c>
      <c r="J183" s="51">
        <f>I183*1.21</f>
        <v>17908</v>
      </c>
      <c r="K183" s="18"/>
      <c r="L183" s="17" t="s">
        <v>754</v>
      </c>
      <c r="M183" s="17" t="s">
        <v>24</v>
      </c>
      <c r="N183" s="17" t="s">
        <v>851</v>
      </c>
      <c r="O183" s="18"/>
      <c r="P183" s="18"/>
      <c r="Q183" s="18"/>
      <c r="R183" s="18"/>
      <c r="S183" s="17" t="s">
        <v>714</v>
      </c>
      <c r="T183" s="17" t="s">
        <v>821</v>
      </c>
      <c r="U183" s="16">
        <v>8</v>
      </c>
      <c r="V183" s="24">
        <v>17908</v>
      </c>
      <c r="X183" s="18">
        <v>143264</v>
      </c>
      <c r="Y183" s="18" t="s">
        <v>958</v>
      </c>
    </row>
    <row r="184" spans="1:25" s="79" customFormat="1" x14ac:dyDescent="0.3">
      <c r="A184" s="79">
        <v>114</v>
      </c>
      <c r="B184" s="79" t="s">
        <v>646</v>
      </c>
      <c r="C184" s="79" t="s">
        <v>902</v>
      </c>
      <c r="D184" s="79" t="s">
        <v>1110</v>
      </c>
      <c r="E184" s="80"/>
      <c r="F184" s="80"/>
      <c r="G184" s="80"/>
      <c r="H184" s="79" t="s">
        <v>538</v>
      </c>
      <c r="K184" s="79" t="s">
        <v>999</v>
      </c>
      <c r="L184" s="79" t="s">
        <v>655</v>
      </c>
      <c r="M184" s="79" t="s">
        <v>1</v>
      </c>
      <c r="N184" s="79" t="s">
        <v>864</v>
      </c>
      <c r="P184" s="79">
        <v>4</v>
      </c>
      <c r="Q184" s="79">
        <v>3</v>
      </c>
      <c r="R184" s="82">
        <v>7</v>
      </c>
      <c r="S184" s="79" t="s">
        <v>318</v>
      </c>
      <c r="T184" s="13" t="s">
        <v>653</v>
      </c>
      <c r="U184" s="82">
        <v>150</v>
      </c>
      <c r="V184" s="84">
        <v>75</v>
      </c>
      <c r="W184" s="79" t="s">
        <v>1130</v>
      </c>
      <c r="X184" s="79">
        <v>11250</v>
      </c>
      <c r="Y184" s="79" t="s">
        <v>823</v>
      </c>
    </row>
    <row r="185" spans="1:25" s="79" customFormat="1" x14ac:dyDescent="0.3">
      <c r="A185" s="79">
        <v>1524</v>
      </c>
      <c r="B185" s="79" t="s">
        <v>646</v>
      </c>
      <c r="C185" s="79" t="s">
        <v>902</v>
      </c>
      <c r="D185" s="79" t="s">
        <v>1110</v>
      </c>
      <c r="E185" s="80"/>
      <c r="F185" s="80"/>
      <c r="G185" s="80"/>
      <c r="H185" s="79" t="s">
        <v>347</v>
      </c>
      <c r="K185" s="79" t="s">
        <v>1000</v>
      </c>
      <c r="L185" s="72" t="s">
        <v>349</v>
      </c>
      <c r="M185" s="79" t="s">
        <v>24</v>
      </c>
      <c r="N185" s="79" t="s">
        <v>864</v>
      </c>
      <c r="P185" s="79">
        <v>5</v>
      </c>
      <c r="Q185" s="79">
        <v>2</v>
      </c>
      <c r="R185" s="82">
        <v>7</v>
      </c>
      <c r="S185" s="79" t="s">
        <v>318</v>
      </c>
      <c r="T185" s="13" t="s">
        <v>653</v>
      </c>
      <c r="U185" s="82">
        <v>10</v>
      </c>
      <c r="V185" s="84">
        <v>360.58</v>
      </c>
      <c r="W185" s="79" t="s">
        <v>1131</v>
      </c>
      <c r="X185" s="79">
        <v>3605.7999999999997</v>
      </c>
      <c r="Y185" s="79" t="s">
        <v>823</v>
      </c>
    </row>
    <row r="186" spans="1:25" s="79" customFormat="1" x14ac:dyDescent="0.3">
      <c r="A186" s="79">
        <v>1524</v>
      </c>
      <c r="B186" s="79" t="s">
        <v>646</v>
      </c>
      <c r="C186" s="79" t="s">
        <v>902</v>
      </c>
      <c r="D186" s="79" t="s">
        <v>1110</v>
      </c>
      <c r="E186" s="80"/>
      <c r="F186" s="80"/>
      <c r="G186" s="80"/>
      <c r="H186" s="79" t="s">
        <v>347</v>
      </c>
      <c r="K186" s="79" t="s">
        <v>1001</v>
      </c>
      <c r="L186" s="72" t="s">
        <v>348</v>
      </c>
      <c r="M186" s="79" t="s">
        <v>24</v>
      </c>
      <c r="N186" s="79" t="s">
        <v>864</v>
      </c>
      <c r="P186" s="79">
        <v>5</v>
      </c>
      <c r="Q186" s="79">
        <v>2</v>
      </c>
      <c r="R186" s="82">
        <v>7</v>
      </c>
      <c r="S186" s="79" t="s">
        <v>318</v>
      </c>
      <c r="T186" s="13" t="s">
        <v>653</v>
      </c>
      <c r="U186" s="82">
        <v>10</v>
      </c>
      <c r="V186" s="84">
        <v>340.01</v>
      </c>
      <c r="W186" s="79" t="s">
        <v>1131</v>
      </c>
      <c r="X186" s="79">
        <v>3400.1</v>
      </c>
      <c r="Y186" s="79" t="s">
        <v>823</v>
      </c>
    </row>
    <row r="187" spans="1:25" s="79" customFormat="1" x14ac:dyDescent="0.3">
      <c r="A187" s="79">
        <v>1524</v>
      </c>
      <c r="B187" s="79" t="s">
        <v>646</v>
      </c>
      <c r="C187" s="79" t="s">
        <v>902</v>
      </c>
      <c r="D187" s="79" t="s">
        <v>1110</v>
      </c>
      <c r="E187" s="80"/>
      <c r="F187" s="80"/>
      <c r="G187" s="80"/>
      <c r="H187" s="79" t="s">
        <v>347</v>
      </c>
      <c r="K187" s="79" t="s">
        <v>1002</v>
      </c>
      <c r="L187" s="72" t="s">
        <v>745</v>
      </c>
      <c r="M187" s="79" t="s">
        <v>24</v>
      </c>
      <c r="N187" s="79" t="s">
        <v>864</v>
      </c>
      <c r="P187" s="79">
        <v>5</v>
      </c>
      <c r="Q187" s="79">
        <v>2</v>
      </c>
      <c r="R187" s="82">
        <v>7</v>
      </c>
      <c r="S187" s="79" t="s">
        <v>318</v>
      </c>
      <c r="T187" s="13" t="s">
        <v>653</v>
      </c>
      <c r="U187" s="82">
        <v>10</v>
      </c>
      <c r="V187" s="84">
        <v>360.58</v>
      </c>
      <c r="W187" s="79" t="s">
        <v>1131</v>
      </c>
      <c r="X187" s="79">
        <v>3605.7999999999997</v>
      </c>
      <c r="Y187" s="79" t="s">
        <v>823</v>
      </c>
    </row>
    <row r="188" spans="1:25" s="79" customFormat="1" x14ac:dyDescent="0.3">
      <c r="A188" s="79">
        <v>1531</v>
      </c>
      <c r="B188" s="79" t="s">
        <v>646</v>
      </c>
      <c r="C188" s="79" t="s">
        <v>902</v>
      </c>
      <c r="D188" s="79" t="s">
        <v>1110</v>
      </c>
      <c r="E188" s="80"/>
      <c r="F188" s="80"/>
      <c r="G188" s="80"/>
      <c r="H188" s="79" t="s">
        <v>346</v>
      </c>
      <c r="K188" s="79" t="s">
        <v>1003</v>
      </c>
      <c r="L188" s="72" t="s">
        <v>345</v>
      </c>
      <c r="M188" s="79" t="s">
        <v>24</v>
      </c>
      <c r="N188" s="79" t="s">
        <v>864</v>
      </c>
      <c r="O188" s="79">
        <v>8</v>
      </c>
      <c r="P188" s="79">
        <v>3</v>
      </c>
      <c r="Q188" s="79">
        <v>8</v>
      </c>
      <c r="R188" s="82">
        <v>19</v>
      </c>
      <c r="S188" s="79" t="s">
        <v>318</v>
      </c>
      <c r="T188" s="13" t="s">
        <v>653</v>
      </c>
      <c r="U188" s="82">
        <v>30</v>
      </c>
      <c r="V188" s="84">
        <v>573.54</v>
      </c>
      <c r="W188" s="79" t="s">
        <v>1131</v>
      </c>
      <c r="X188" s="79">
        <v>17206.199999999997</v>
      </c>
      <c r="Y188" s="79" t="s">
        <v>823</v>
      </c>
    </row>
    <row r="189" spans="1:25" s="79" customFormat="1" x14ac:dyDescent="0.3">
      <c r="A189" s="79">
        <v>1532</v>
      </c>
      <c r="B189" s="79" t="s">
        <v>646</v>
      </c>
      <c r="C189" s="79" t="s">
        <v>902</v>
      </c>
      <c r="D189" s="79" t="s">
        <v>1110</v>
      </c>
      <c r="E189" s="80"/>
      <c r="F189" s="80"/>
      <c r="G189" s="80"/>
      <c r="H189" s="79" t="s">
        <v>344</v>
      </c>
      <c r="K189" s="79" t="s">
        <v>1004</v>
      </c>
      <c r="L189" s="72" t="s">
        <v>343</v>
      </c>
      <c r="M189" s="79" t="s">
        <v>24</v>
      </c>
      <c r="N189" s="79" t="s">
        <v>864</v>
      </c>
      <c r="O189" s="79">
        <v>2</v>
      </c>
      <c r="P189" s="79">
        <v>3</v>
      </c>
      <c r="Q189" s="79">
        <v>2</v>
      </c>
      <c r="R189" s="82">
        <v>7</v>
      </c>
      <c r="S189" s="79" t="s">
        <v>318</v>
      </c>
      <c r="T189" s="13" t="s">
        <v>653</v>
      </c>
      <c r="U189" s="82">
        <v>15</v>
      </c>
      <c r="V189" s="84">
        <v>464.64</v>
      </c>
      <c r="W189" s="79" t="s">
        <v>1131</v>
      </c>
      <c r="X189" s="79">
        <v>6969.5999999999995</v>
      </c>
      <c r="Y189" s="79" t="s">
        <v>823</v>
      </c>
    </row>
    <row r="190" spans="1:25" s="79" customFormat="1" x14ac:dyDescent="0.3">
      <c r="A190" s="79">
        <v>1532</v>
      </c>
      <c r="B190" s="79" t="s">
        <v>646</v>
      </c>
      <c r="C190" s="79" t="s">
        <v>902</v>
      </c>
      <c r="D190" s="79" t="s">
        <v>1110</v>
      </c>
      <c r="E190" s="80"/>
      <c r="F190" s="80"/>
      <c r="G190" s="80"/>
      <c r="H190" s="79" t="s">
        <v>342</v>
      </c>
      <c r="K190" s="79" t="s">
        <v>1005</v>
      </c>
      <c r="L190" s="79" t="s">
        <v>341</v>
      </c>
      <c r="M190" s="79" t="s">
        <v>24</v>
      </c>
      <c r="N190" s="79" t="s">
        <v>864</v>
      </c>
      <c r="R190" s="82">
        <v>25</v>
      </c>
      <c r="S190" s="79" t="s">
        <v>318</v>
      </c>
      <c r="T190" s="13" t="s">
        <v>653</v>
      </c>
      <c r="U190" s="82">
        <v>200</v>
      </c>
      <c r="V190" s="84">
        <v>1742</v>
      </c>
      <c r="W190" s="79" t="s">
        <v>1131</v>
      </c>
      <c r="X190" s="79">
        <v>348400</v>
      </c>
      <c r="Y190" s="79" t="s">
        <v>823</v>
      </c>
    </row>
    <row r="191" spans="1:25" s="79" customFormat="1" x14ac:dyDescent="0.3">
      <c r="A191" s="79">
        <v>982</v>
      </c>
      <c r="B191" s="79" t="s">
        <v>646</v>
      </c>
      <c r="C191" s="79" t="s">
        <v>902</v>
      </c>
      <c r="D191" s="79" t="s">
        <v>1110</v>
      </c>
      <c r="E191" s="80"/>
      <c r="F191" s="80"/>
      <c r="G191" s="80"/>
      <c r="H191" s="79" t="s">
        <v>340</v>
      </c>
      <c r="K191" s="79" t="s">
        <v>1006</v>
      </c>
      <c r="L191" s="72" t="s">
        <v>340</v>
      </c>
      <c r="M191" s="79" t="s">
        <v>24</v>
      </c>
      <c r="N191" s="79" t="s">
        <v>865</v>
      </c>
      <c r="O191" s="79">
        <v>6</v>
      </c>
      <c r="P191" s="79">
        <v>7</v>
      </c>
      <c r="Q191" s="79">
        <v>2</v>
      </c>
      <c r="R191" s="82">
        <v>15</v>
      </c>
      <c r="S191" s="79" t="s">
        <v>127</v>
      </c>
      <c r="T191" s="13" t="s">
        <v>653</v>
      </c>
      <c r="U191" s="82">
        <v>85</v>
      </c>
      <c r="V191" s="84">
        <v>700</v>
      </c>
      <c r="W191" s="79" t="s">
        <v>1131</v>
      </c>
      <c r="X191" s="79">
        <v>59500</v>
      </c>
      <c r="Y191" s="79" t="s">
        <v>823</v>
      </c>
    </row>
    <row r="192" spans="1:25" s="79" customFormat="1" x14ac:dyDescent="0.3">
      <c r="A192" s="79">
        <v>982</v>
      </c>
      <c r="B192" s="79" t="s">
        <v>646</v>
      </c>
      <c r="C192" s="79" t="s">
        <v>902</v>
      </c>
      <c r="D192" s="79" t="s">
        <v>1110</v>
      </c>
      <c r="E192" s="80"/>
      <c r="F192" s="80"/>
      <c r="G192" s="80"/>
      <c r="H192" s="79" t="s">
        <v>339</v>
      </c>
      <c r="K192" s="79" t="s">
        <v>1007</v>
      </c>
      <c r="L192" s="72" t="s">
        <v>339</v>
      </c>
      <c r="M192" s="79" t="s">
        <v>24</v>
      </c>
      <c r="N192" s="79" t="s">
        <v>865</v>
      </c>
      <c r="R192" s="82">
        <v>10</v>
      </c>
      <c r="S192" s="79" t="s">
        <v>127</v>
      </c>
      <c r="T192" s="13" t="s">
        <v>653</v>
      </c>
      <c r="U192" s="82">
        <v>20</v>
      </c>
      <c r="V192" s="84">
        <v>700</v>
      </c>
      <c r="W192" s="79" t="s">
        <v>1131</v>
      </c>
      <c r="X192" s="79">
        <v>14000</v>
      </c>
      <c r="Y192" s="79" t="s">
        <v>823</v>
      </c>
    </row>
    <row r="193" spans="1:25" s="79" customFormat="1" x14ac:dyDescent="0.3">
      <c r="A193" s="79">
        <v>982</v>
      </c>
      <c r="B193" s="79" t="s">
        <v>646</v>
      </c>
      <c r="C193" s="79" t="s">
        <v>902</v>
      </c>
      <c r="D193" s="79" t="s">
        <v>1110</v>
      </c>
      <c r="E193" s="80"/>
      <c r="F193" s="80"/>
      <c r="G193" s="80"/>
      <c r="H193" s="79" t="s">
        <v>338</v>
      </c>
      <c r="K193" s="79" t="s">
        <v>1008</v>
      </c>
      <c r="L193" s="72" t="s">
        <v>338</v>
      </c>
      <c r="M193" s="79" t="s">
        <v>24</v>
      </c>
      <c r="N193" s="79" t="s">
        <v>865</v>
      </c>
      <c r="R193" s="82">
        <v>10</v>
      </c>
      <c r="S193" s="79" t="s">
        <v>127</v>
      </c>
      <c r="T193" s="13" t="s">
        <v>653</v>
      </c>
      <c r="U193" s="82">
        <v>10</v>
      </c>
      <c r="V193" s="84">
        <v>1400</v>
      </c>
      <c r="W193" s="79" t="s">
        <v>1131</v>
      </c>
      <c r="X193" s="79">
        <v>14000</v>
      </c>
      <c r="Y193" s="79" t="s">
        <v>823</v>
      </c>
    </row>
    <row r="194" spans="1:25" s="79" customFormat="1" x14ac:dyDescent="0.3">
      <c r="A194" s="79">
        <v>273</v>
      </c>
      <c r="B194" s="79" t="s">
        <v>646</v>
      </c>
      <c r="C194" s="79" t="s">
        <v>902</v>
      </c>
      <c r="D194" s="79" t="s">
        <v>1110</v>
      </c>
      <c r="E194" s="80"/>
      <c r="F194" s="80"/>
      <c r="G194" s="80"/>
      <c r="H194" s="79" t="s">
        <v>334</v>
      </c>
      <c r="K194" s="79" t="s">
        <v>1009</v>
      </c>
      <c r="L194" s="72" t="s">
        <v>337</v>
      </c>
      <c r="M194" s="79" t="s">
        <v>1</v>
      </c>
      <c r="N194" s="79" t="s">
        <v>865</v>
      </c>
      <c r="R194" s="82">
        <v>60</v>
      </c>
      <c r="S194" s="79" t="s">
        <v>127</v>
      </c>
      <c r="T194" s="13" t="s">
        <v>653</v>
      </c>
      <c r="U194" s="82">
        <v>40</v>
      </c>
      <c r="V194" s="84">
        <v>50</v>
      </c>
      <c r="W194" s="79" t="s">
        <v>1130</v>
      </c>
      <c r="X194" s="79">
        <v>2000</v>
      </c>
      <c r="Y194" s="79" t="s">
        <v>823</v>
      </c>
    </row>
    <row r="195" spans="1:25" s="79" customFormat="1" x14ac:dyDescent="0.3">
      <c r="A195" s="79">
        <v>273</v>
      </c>
      <c r="B195" s="79" t="s">
        <v>646</v>
      </c>
      <c r="C195" s="79" t="s">
        <v>902</v>
      </c>
      <c r="D195" s="79" t="s">
        <v>1110</v>
      </c>
      <c r="E195" s="80"/>
      <c r="F195" s="80"/>
      <c r="G195" s="80"/>
      <c r="H195" s="79" t="s">
        <v>658</v>
      </c>
      <c r="K195" s="79" t="s">
        <v>1010</v>
      </c>
      <c r="L195" s="72" t="s">
        <v>333</v>
      </c>
      <c r="M195" s="79" t="s">
        <v>1</v>
      </c>
      <c r="N195" s="79" t="s">
        <v>865</v>
      </c>
      <c r="R195" s="82">
        <v>50</v>
      </c>
      <c r="S195" s="79" t="s">
        <v>127</v>
      </c>
      <c r="T195" s="13" t="s">
        <v>653</v>
      </c>
      <c r="U195" s="82">
        <v>100</v>
      </c>
      <c r="V195" s="84">
        <v>50</v>
      </c>
      <c r="W195" s="79" t="s">
        <v>1130</v>
      </c>
      <c r="X195" s="79">
        <v>5000</v>
      </c>
      <c r="Y195" s="79" t="s">
        <v>823</v>
      </c>
    </row>
    <row r="196" spans="1:25" s="79" customFormat="1" x14ac:dyDescent="0.3">
      <c r="A196" s="79">
        <v>273</v>
      </c>
      <c r="B196" s="79" t="s">
        <v>646</v>
      </c>
      <c r="C196" s="79" t="s">
        <v>902</v>
      </c>
      <c r="D196" s="79" t="s">
        <v>1110</v>
      </c>
      <c r="E196" s="80"/>
      <c r="F196" s="80"/>
      <c r="G196" s="80"/>
      <c r="H196" s="79" t="s">
        <v>656</v>
      </c>
      <c r="K196" s="79" t="s">
        <v>1011</v>
      </c>
      <c r="L196" s="72" t="s">
        <v>336</v>
      </c>
      <c r="M196" s="79" t="s">
        <v>1</v>
      </c>
      <c r="N196" s="79" t="s">
        <v>865</v>
      </c>
      <c r="R196" s="82">
        <v>50</v>
      </c>
      <c r="S196" s="79" t="s">
        <v>127</v>
      </c>
      <c r="T196" s="13" t="s">
        <v>653</v>
      </c>
      <c r="U196" s="82">
        <v>65</v>
      </c>
      <c r="V196" s="84">
        <v>63</v>
      </c>
      <c r="W196" s="79" t="s">
        <v>1130</v>
      </c>
      <c r="X196" s="79">
        <v>4095</v>
      </c>
      <c r="Y196" s="79" t="s">
        <v>823</v>
      </c>
    </row>
    <row r="197" spans="1:25" s="79" customFormat="1" x14ac:dyDescent="0.3">
      <c r="A197" s="79">
        <v>273</v>
      </c>
      <c r="B197" s="79" t="s">
        <v>646</v>
      </c>
      <c r="C197" s="79" t="s">
        <v>902</v>
      </c>
      <c r="D197" s="79" t="s">
        <v>1110</v>
      </c>
      <c r="E197" s="80"/>
      <c r="F197" s="80"/>
      <c r="G197" s="80"/>
      <c r="H197" s="79" t="s">
        <v>657</v>
      </c>
      <c r="K197" s="79" t="s">
        <v>1012</v>
      </c>
      <c r="L197" s="72" t="s">
        <v>335</v>
      </c>
      <c r="M197" s="79" t="s">
        <v>1</v>
      </c>
      <c r="N197" s="79" t="s">
        <v>865</v>
      </c>
      <c r="R197" s="82">
        <v>65</v>
      </c>
      <c r="S197" s="79" t="s">
        <v>127</v>
      </c>
      <c r="T197" s="13" t="s">
        <v>653</v>
      </c>
      <c r="U197" s="82">
        <v>50</v>
      </c>
      <c r="V197" s="84">
        <v>90</v>
      </c>
      <c r="W197" s="79" t="s">
        <v>1130</v>
      </c>
      <c r="X197" s="79">
        <v>4500</v>
      </c>
      <c r="Y197" s="79" t="s">
        <v>823</v>
      </c>
    </row>
    <row r="198" spans="1:25" s="79" customFormat="1" x14ac:dyDescent="0.3">
      <c r="A198" s="79">
        <v>273</v>
      </c>
      <c r="B198" s="79" t="s">
        <v>646</v>
      </c>
      <c r="C198" s="79" t="s">
        <v>902</v>
      </c>
      <c r="D198" s="79" t="s">
        <v>1110</v>
      </c>
      <c r="E198" s="80"/>
      <c r="F198" s="80"/>
      <c r="G198" s="80"/>
      <c r="H198" s="79" t="s">
        <v>734</v>
      </c>
      <c r="K198" s="79" t="s">
        <v>1013</v>
      </c>
      <c r="L198" s="72" t="s">
        <v>735</v>
      </c>
      <c r="M198" s="79" t="s">
        <v>1</v>
      </c>
      <c r="N198" s="79" t="s">
        <v>865</v>
      </c>
      <c r="R198" s="82">
        <v>65</v>
      </c>
      <c r="S198" s="79" t="s">
        <v>127</v>
      </c>
      <c r="T198" s="13" t="s">
        <v>653</v>
      </c>
      <c r="U198" s="82">
        <v>20</v>
      </c>
      <c r="V198" s="84">
        <v>141</v>
      </c>
      <c r="W198" s="79" t="s">
        <v>1130</v>
      </c>
      <c r="X198" s="79">
        <v>2820</v>
      </c>
      <c r="Y198" s="79" t="s">
        <v>823</v>
      </c>
    </row>
    <row r="199" spans="1:25" s="79" customFormat="1" x14ac:dyDescent="0.3">
      <c r="A199" s="79">
        <v>397</v>
      </c>
      <c r="B199" s="79" t="s">
        <v>646</v>
      </c>
      <c r="C199" s="79" t="s">
        <v>902</v>
      </c>
      <c r="D199" s="79" t="s">
        <v>1110</v>
      </c>
      <c r="E199" s="80"/>
      <c r="F199" s="80"/>
      <c r="G199" s="80"/>
      <c r="H199" s="79" t="s">
        <v>541</v>
      </c>
      <c r="K199" s="79" t="s">
        <v>1014</v>
      </c>
      <c r="L199" s="79" t="s">
        <v>654</v>
      </c>
      <c r="M199" s="79" t="s">
        <v>24</v>
      </c>
      <c r="N199" s="79" t="s">
        <v>865</v>
      </c>
      <c r="R199" s="82">
        <v>28</v>
      </c>
      <c r="S199" s="79" t="s">
        <v>127</v>
      </c>
      <c r="T199" s="13" t="s">
        <v>653</v>
      </c>
      <c r="U199" s="82">
        <v>300</v>
      </c>
      <c r="V199" s="84">
        <v>300</v>
      </c>
      <c r="W199" s="79" t="s">
        <v>1131</v>
      </c>
      <c r="X199" s="79">
        <v>90000</v>
      </c>
      <c r="Y199" s="79" t="s">
        <v>823</v>
      </c>
    </row>
    <row r="200" spans="1:25" s="79" customFormat="1" x14ac:dyDescent="0.3">
      <c r="A200" s="79">
        <v>398</v>
      </c>
      <c r="B200" s="79" t="s">
        <v>646</v>
      </c>
      <c r="C200" s="79" t="s">
        <v>902</v>
      </c>
      <c r="D200" s="79" t="s">
        <v>1110</v>
      </c>
      <c r="E200" s="80"/>
      <c r="F200" s="80"/>
      <c r="G200" s="80"/>
      <c r="H200" s="79" t="s">
        <v>541</v>
      </c>
      <c r="K200" s="79" t="s">
        <v>1015</v>
      </c>
      <c r="L200" s="79" t="s">
        <v>542</v>
      </c>
      <c r="M200" s="79" t="s">
        <v>24</v>
      </c>
      <c r="N200" s="79" t="s">
        <v>865</v>
      </c>
      <c r="R200" s="82">
        <v>6</v>
      </c>
      <c r="S200" s="79" t="s">
        <v>127</v>
      </c>
      <c r="T200" s="13" t="s">
        <v>653</v>
      </c>
      <c r="U200" s="82">
        <v>300</v>
      </c>
      <c r="V200" s="84">
        <v>300</v>
      </c>
      <c r="W200" s="79" t="s">
        <v>1131</v>
      </c>
      <c r="X200" s="79">
        <v>90000</v>
      </c>
      <c r="Y200" s="79" t="s">
        <v>823</v>
      </c>
    </row>
    <row r="201" spans="1:25" s="79" customFormat="1" x14ac:dyDescent="0.3">
      <c r="A201" s="79">
        <v>288</v>
      </c>
      <c r="B201" s="79" t="s">
        <v>646</v>
      </c>
      <c r="C201" s="79" t="s">
        <v>902</v>
      </c>
      <c r="D201" s="79" t="s">
        <v>1110</v>
      </c>
      <c r="E201" s="80"/>
      <c r="F201" s="80"/>
      <c r="G201" s="80"/>
      <c r="K201" s="79" t="s">
        <v>1016</v>
      </c>
      <c r="L201" s="79" t="s">
        <v>543</v>
      </c>
      <c r="M201" s="79" t="s">
        <v>24</v>
      </c>
      <c r="N201" s="79" t="s">
        <v>865</v>
      </c>
      <c r="R201" s="82">
        <v>10</v>
      </c>
      <c r="S201" s="79" t="s">
        <v>127</v>
      </c>
      <c r="T201" s="13" t="s">
        <v>653</v>
      </c>
      <c r="U201" s="82">
        <v>100</v>
      </c>
      <c r="V201" s="84">
        <v>145.19999999999999</v>
      </c>
      <c r="W201" s="79" t="s">
        <v>1131</v>
      </c>
      <c r="X201" s="79">
        <v>14519.999999999998</v>
      </c>
      <c r="Y201" s="79" t="s">
        <v>823</v>
      </c>
    </row>
    <row r="202" spans="1:25" s="79" customFormat="1" x14ac:dyDescent="0.3">
      <c r="A202" s="79">
        <v>339</v>
      </c>
      <c r="B202" s="79" t="s">
        <v>646</v>
      </c>
      <c r="C202" s="79" t="s">
        <v>902</v>
      </c>
      <c r="D202" s="79" t="s">
        <v>1110</v>
      </c>
      <c r="E202" s="80"/>
      <c r="F202" s="80"/>
      <c r="G202" s="80"/>
      <c r="K202" s="79" t="s">
        <v>1017</v>
      </c>
      <c r="L202" s="79" t="s">
        <v>544</v>
      </c>
      <c r="M202" s="79" t="s">
        <v>24</v>
      </c>
      <c r="N202" s="79" t="s">
        <v>865</v>
      </c>
      <c r="R202" s="82">
        <v>7</v>
      </c>
      <c r="S202" s="79" t="s">
        <v>127</v>
      </c>
      <c r="T202" s="13" t="s">
        <v>653</v>
      </c>
      <c r="U202" s="82">
        <v>100</v>
      </c>
      <c r="V202" s="84">
        <v>102.85</v>
      </c>
      <c r="W202" s="79" t="s">
        <v>1131</v>
      </c>
      <c r="X202" s="79">
        <v>10285</v>
      </c>
      <c r="Y202" s="79" t="s">
        <v>823</v>
      </c>
    </row>
    <row r="203" spans="1:25" s="79" customFormat="1" x14ac:dyDescent="0.3">
      <c r="A203" s="79">
        <v>269</v>
      </c>
      <c r="B203" s="79" t="s">
        <v>646</v>
      </c>
      <c r="C203" s="79" t="s">
        <v>902</v>
      </c>
      <c r="D203" s="79" t="s">
        <v>1110</v>
      </c>
      <c r="E203" s="80"/>
      <c r="F203" s="80"/>
      <c r="G203" s="80"/>
      <c r="K203" s="79" t="s">
        <v>1018</v>
      </c>
      <c r="L203" s="79" t="s">
        <v>545</v>
      </c>
      <c r="M203" s="79" t="s">
        <v>24</v>
      </c>
      <c r="N203" s="79" t="s">
        <v>865</v>
      </c>
      <c r="R203" s="82">
        <v>8</v>
      </c>
      <c r="S203" s="79" t="s">
        <v>127</v>
      </c>
      <c r="T203" s="13" t="s">
        <v>653</v>
      </c>
      <c r="U203" s="82">
        <v>130</v>
      </c>
      <c r="V203" s="84">
        <v>205.7</v>
      </c>
      <c r="W203" s="79" t="s">
        <v>1131</v>
      </c>
      <c r="X203" s="79">
        <v>26741</v>
      </c>
      <c r="Y203" s="79" t="s">
        <v>823</v>
      </c>
    </row>
    <row r="204" spans="1:25" s="79" customFormat="1" x14ac:dyDescent="0.3">
      <c r="A204" s="79">
        <v>270</v>
      </c>
      <c r="B204" s="79" t="s">
        <v>646</v>
      </c>
      <c r="C204" s="79" t="s">
        <v>902</v>
      </c>
      <c r="D204" s="79" t="s">
        <v>1110</v>
      </c>
      <c r="E204" s="80"/>
      <c r="F204" s="80"/>
      <c r="G204" s="80"/>
      <c r="K204" s="79" t="s">
        <v>1019</v>
      </c>
      <c r="L204" s="79" t="s">
        <v>546</v>
      </c>
      <c r="M204" s="79" t="s">
        <v>24</v>
      </c>
      <c r="N204" s="79" t="s">
        <v>865</v>
      </c>
      <c r="R204" s="82">
        <v>7</v>
      </c>
      <c r="S204" s="79" t="s">
        <v>127</v>
      </c>
      <c r="T204" s="13" t="s">
        <v>653</v>
      </c>
      <c r="U204" s="82">
        <v>150</v>
      </c>
      <c r="V204" s="84">
        <v>302.5</v>
      </c>
      <c r="W204" s="79" t="s">
        <v>1131</v>
      </c>
      <c r="X204" s="79">
        <v>45375</v>
      </c>
      <c r="Y204" s="79" t="s">
        <v>823</v>
      </c>
    </row>
    <row r="205" spans="1:25" s="79" customFormat="1" x14ac:dyDescent="0.3">
      <c r="A205" s="79">
        <v>391</v>
      </c>
      <c r="B205" s="79" t="s">
        <v>646</v>
      </c>
      <c r="C205" s="79" t="s">
        <v>902</v>
      </c>
      <c r="D205" s="79" t="s">
        <v>1110</v>
      </c>
      <c r="E205" s="80"/>
      <c r="F205" s="80"/>
      <c r="G205" s="80"/>
      <c r="H205" s="79" t="s">
        <v>943</v>
      </c>
      <c r="K205" s="79" t="s">
        <v>1020</v>
      </c>
      <c r="L205" s="79" t="s">
        <v>549</v>
      </c>
      <c r="M205" s="79" t="s">
        <v>24</v>
      </c>
      <c r="N205" s="79" t="s">
        <v>865</v>
      </c>
      <c r="R205" s="82">
        <v>35</v>
      </c>
      <c r="S205" s="79" t="s">
        <v>127</v>
      </c>
      <c r="T205" s="13" t="s">
        <v>653</v>
      </c>
      <c r="U205" s="82">
        <v>900</v>
      </c>
      <c r="V205" s="84">
        <v>300</v>
      </c>
      <c r="W205" s="79" t="s">
        <v>1131</v>
      </c>
      <c r="X205" s="79">
        <v>270000</v>
      </c>
      <c r="Y205" s="79" t="s">
        <v>823</v>
      </c>
    </row>
    <row r="206" spans="1:25" s="79" customFormat="1" x14ac:dyDescent="0.3">
      <c r="A206" s="79">
        <v>391</v>
      </c>
      <c r="B206" s="79" t="s">
        <v>646</v>
      </c>
      <c r="C206" s="79" t="s">
        <v>902</v>
      </c>
      <c r="D206" s="79" t="s">
        <v>1110</v>
      </c>
      <c r="E206" s="80"/>
      <c r="F206" s="80"/>
      <c r="G206" s="80"/>
      <c r="H206" s="79" t="s">
        <v>944</v>
      </c>
      <c r="K206" s="79" t="s">
        <v>1021</v>
      </c>
      <c r="L206" s="79" t="s">
        <v>550</v>
      </c>
      <c r="M206" s="79" t="s">
        <v>24</v>
      </c>
      <c r="N206" s="79" t="s">
        <v>865</v>
      </c>
      <c r="R206" s="82">
        <v>32</v>
      </c>
      <c r="S206" s="79" t="s">
        <v>127</v>
      </c>
      <c r="T206" s="13" t="s">
        <v>653</v>
      </c>
      <c r="U206" s="82">
        <v>900</v>
      </c>
      <c r="V206" s="84">
        <v>300</v>
      </c>
      <c r="W206" s="79" t="s">
        <v>1131</v>
      </c>
      <c r="X206" s="79">
        <v>270000</v>
      </c>
      <c r="Y206" s="79" t="s">
        <v>823</v>
      </c>
    </row>
    <row r="207" spans="1:25" s="79" customFormat="1" x14ac:dyDescent="0.3">
      <c r="A207" s="79">
        <v>391</v>
      </c>
      <c r="B207" s="79" t="s">
        <v>646</v>
      </c>
      <c r="C207" s="79" t="s">
        <v>902</v>
      </c>
      <c r="D207" s="79" t="s">
        <v>1110</v>
      </c>
      <c r="E207" s="80"/>
      <c r="F207" s="80"/>
      <c r="G207" s="80"/>
      <c r="H207" s="79" t="s">
        <v>945</v>
      </c>
      <c r="K207" s="79" t="s">
        <v>1022</v>
      </c>
      <c r="L207" s="79" t="s">
        <v>551</v>
      </c>
      <c r="M207" s="79" t="s">
        <v>24</v>
      </c>
      <c r="N207" s="79" t="s">
        <v>865</v>
      </c>
      <c r="R207" s="82">
        <v>30</v>
      </c>
      <c r="S207" s="79" t="s">
        <v>127</v>
      </c>
      <c r="T207" s="13" t="s">
        <v>653</v>
      </c>
      <c r="U207" s="82">
        <v>900</v>
      </c>
      <c r="V207" s="84">
        <v>300</v>
      </c>
      <c r="W207" s="79" t="s">
        <v>1131</v>
      </c>
      <c r="X207" s="79">
        <v>270000</v>
      </c>
      <c r="Y207" s="79" t="s">
        <v>823</v>
      </c>
    </row>
    <row r="208" spans="1:25" s="79" customFormat="1" x14ac:dyDescent="0.3">
      <c r="A208" s="79">
        <v>391</v>
      </c>
      <c r="B208" s="79" t="s">
        <v>646</v>
      </c>
      <c r="C208" s="79" t="s">
        <v>902</v>
      </c>
      <c r="D208" s="79" t="s">
        <v>1110</v>
      </c>
      <c r="E208" s="80"/>
      <c r="F208" s="80"/>
      <c r="G208" s="80"/>
      <c r="H208" s="79" t="s">
        <v>946</v>
      </c>
      <c r="K208" s="79" t="s">
        <v>1023</v>
      </c>
      <c r="L208" s="79" t="s">
        <v>552</v>
      </c>
      <c r="M208" s="79" t="s">
        <v>24</v>
      </c>
      <c r="N208" s="79" t="s">
        <v>865</v>
      </c>
      <c r="R208" s="82">
        <v>56</v>
      </c>
      <c r="S208" s="79" t="s">
        <v>127</v>
      </c>
      <c r="T208" s="13" t="s">
        <v>653</v>
      </c>
      <c r="U208" s="82">
        <v>900</v>
      </c>
      <c r="V208" s="84">
        <v>200</v>
      </c>
      <c r="W208" s="79" t="s">
        <v>1131</v>
      </c>
      <c r="X208" s="79">
        <v>180000</v>
      </c>
      <c r="Y208" s="79" t="s">
        <v>823</v>
      </c>
    </row>
    <row r="209" spans="1:25" s="79" customFormat="1" x14ac:dyDescent="0.3">
      <c r="A209" s="79">
        <v>391</v>
      </c>
      <c r="B209" s="79" t="s">
        <v>646</v>
      </c>
      <c r="C209" s="79" t="s">
        <v>902</v>
      </c>
      <c r="D209" s="79" t="s">
        <v>1110</v>
      </c>
      <c r="E209" s="80"/>
      <c r="F209" s="80"/>
      <c r="G209" s="80"/>
      <c r="H209" s="79" t="s">
        <v>947</v>
      </c>
      <c r="K209" s="79" t="s">
        <v>1024</v>
      </c>
      <c r="L209" s="79" t="s">
        <v>553</v>
      </c>
      <c r="M209" s="79" t="s">
        <v>24</v>
      </c>
      <c r="N209" s="79" t="s">
        <v>865</v>
      </c>
      <c r="R209" s="82">
        <v>43</v>
      </c>
      <c r="S209" s="79" t="s">
        <v>127</v>
      </c>
      <c r="T209" s="13" t="s">
        <v>653</v>
      </c>
      <c r="U209" s="82">
        <v>900</v>
      </c>
      <c r="V209" s="84">
        <v>200</v>
      </c>
      <c r="W209" s="79" t="s">
        <v>1131</v>
      </c>
      <c r="X209" s="79">
        <v>180000</v>
      </c>
      <c r="Y209" s="79" t="s">
        <v>823</v>
      </c>
    </row>
    <row r="210" spans="1:25" s="79" customFormat="1" x14ac:dyDescent="0.3">
      <c r="A210" s="79">
        <v>391</v>
      </c>
      <c r="B210" s="79" t="s">
        <v>646</v>
      </c>
      <c r="C210" s="79" t="s">
        <v>902</v>
      </c>
      <c r="D210" s="79" t="s">
        <v>1110</v>
      </c>
      <c r="E210" s="80"/>
      <c r="F210" s="80"/>
      <c r="G210" s="80"/>
      <c r="H210" s="79" t="s">
        <v>948</v>
      </c>
      <c r="K210" s="79" t="s">
        <v>1025</v>
      </c>
      <c r="L210" s="79" t="s">
        <v>554</v>
      </c>
      <c r="M210" s="79" t="s">
        <v>24</v>
      </c>
      <c r="N210" s="79" t="s">
        <v>865</v>
      </c>
      <c r="R210" s="82">
        <v>43</v>
      </c>
      <c r="S210" s="79" t="s">
        <v>127</v>
      </c>
      <c r="T210" s="13" t="s">
        <v>653</v>
      </c>
      <c r="U210" s="82">
        <v>900</v>
      </c>
      <c r="V210" s="84">
        <v>200</v>
      </c>
      <c r="W210" s="79" t="s">
        <v>1131</v>
      </c>
      <c r="X210" s="79">
        <v>180000</v>
      </c>
      <c r="Y210" s="79" t="s">
        <v>823</v>
      </c>
    </row>
    <row r="211" spans="1:25" s="79" customFormat="1" x14ac:dyDescent="0.3">
      <c r="A211" s="79">
        <v>391</v>
      </c>
      <c r="B211" s="79" t="s">
        <v>646</v>
      </c>
      <c r="C211" s="79" t="s">
        <v>902</v>
      </c>
      <c r="D211" s="79" t="s">
        <v>1110</v>
      </c>
      <c r="E211" s="80"/>
      <c r="F211" s="80"/>
      <c r="G211" s="80"/>
      <c r="H211" s="79" t="s">
        <v>737</v>
      </c>
      <c r="K211" s="79" t="s">
        <v>1026</v>
      </c>
      <c r="L211" s="79" t="s">
        <v>736</v>
      </c>
      <c r="M211" s="79" t="s">
        <v>24</v>
      </c>
      <c r="N211" s="79" t="s">
        <v>865</v>
      </c>
      <c r="R211" s="82">
        <v>28</v>
      </c>
      <c r="S211" s="79" t="s">
        <v>127</v>
      </c>
      <c r="T211" s="13" t="s">
        <v>653</v>
      </c>
      <c r="U211" s="82">
        <v>50</v>
      </c>
      <c r="V211" s="84">
        <v>90</v>
      </c>
      <c r="W211" s="79" t="s">
        <v>1131</v>
      </c>
      <c r="X211" s="79">
        <v>4500</v>
      </c>
      <c r="Y211" s="79" t="s">
        <v>823</v>
      </c>
    </row>
    <row r="212" spans="1:25" s="79" customFormat="1" x14ac:dyDescent="0.3">
      <c r="A212" s="79">
        <v>391</v>
      </c>
      <c r="B212" s="79" t="s">
        <v>646</v>
      </c>
      <c r="C212" s="79" t="s">
        <v>902</v>
      </c>
      <c r="D212" s="79" t="s">
        <v>1110</v>
      </c>
      <c r="E212" s="80"/>
      <c r="F212" s="80"/>
      <c r="G212" s="80"/>
      <c r="H212" s="79" t="s">
        <v>738</v>
      </c>
      <c r="K212" s="79" t="s">
        <v>1027</v>
      </c>
      <c r="L212" s="79" t="s">
        <v>555</v>
      </c>
      <c r="M212" s="79" t="s">
        <v>24</v>
      </c>
      <c r="N212" s="79" t="s">
        <v>865</v>
      </c>
      <c r="R212" s="82">
        <v>28</v>
      </c>
      <c r="S212" s="79" t="s">
        <v>127</v>
      </c>
      <c r="T212" s="13" t="s">
        <v>653</v>
      </c>
      <c r="U212" s="82">
        <v>400</v>
      </c>
      <c r="V212" s="84">
        <v>90</v>
      </c>
      <c r="W212" s="79" t="s">
        <v>1131</v>
      </c>
      <c r="X212" s="79">
        <v>36000</v>
      </c>
      <c r="Y212" s="79" t="s">
        <v>823</v>
      </c>
    </row>
    <row r="213" spans="1:25" s="79" customFormat="1" x14ac:dyDescent="0.3">
      <c r="A213" s="79">
        <v>391</v>
      </c>
      <c r="B213" s="79" t="s">
        <v>646</v>
      </c>
      <c r="C213" s="79" t="s">
        <v>902</v>
      </c>
      <c r="D213" s="79" t="s">
        <v>1110</v>
      </c>
      <c r="E213" s="80"/>
      <c r="F213" s="80"/>
      <c r="G213" s="80"/>
      <c r="H213" s="79" t="s">
        <v>739</v>
      </c>
      <c r="K213" s="79" t="s">
        <v>1028</v>
      </c>
      <c r="L213" s="79" t="s">
        <v>741</v>
      </c>
      <c r="M213" s="79" t="s">
        <v>24</v>
      </c>
      <c r="N213" s="79" t="s">
        <v>865</v>
      </c>
      <c r="R213" s="82">
        <v>28</v>
      </c>
      <c r="S213" s="79" t="s">
        <v>127</v>
      </c>
      <c r="T213" s="13" t="s">
        <v>653</v>
      </c>
      <c r="U213" s="82">
        <v>100</v>
      </c>
      <c r="V213" s="84">
        <v>90</v>
      </c>
      <c r="W213" s="79" t="s">
        <v>1131</v>
      </c>
      <c r="X213" s="79">
        <v>9000</v>
      </c>
      <c r="Y213" s="79" t="s">
        <v>823</v>
      </c>
    </row>
    <row r="214" spans="1:25" s="79" customFormat="1" x14ac:dyDescent="0.3">
      <c r="A214" s="79">
        <v>391</v>
      </c>
      <c r="B214" s="79" t="s">
        <v>646</v>
      </c>
      <c r="C214" s="79" t="s">
        <v>902</v>
      </c>
      <c r="D214" s="79" t="s">
        <v>1110</v>
      </c>
      <c r="E214" s="80"/>
      <c r="F214" s="80"/>
      <c r="G214" s="80"/>
      <c r="H214" s="79" t="s">
        <v>740</v>
      </c>
      <c r="K214" s="79" t="s">
        <v>1029</v>
      </c>
      <c r="L214" s="79" t="s">
        <v>742</v>
      </c>
      <c r="M214" s="79" t="s">
        <v>24</v>
      </c>
      <c r="N214" s="79" t="s">
        <v>865</v>
      </c>
      <c r="R214" s="82">
        <v>28</v>
      </c>
      <c r="S214" s="79" t="s">
        <v>127</v>
      </c>
      <c r="T214" s="13" t="s">
        <v>653</v>
      </c>
      <c r="U214" s="82">
        <v>50</v>
      </c>
      <c r="V214" s="84">
        <v>90</v>
      </c>
      <c r="W214" s="79" t="s">
        <v>1131</v>
      </c>
      <c r="X214" s="79">
        <v>4500</v>
      </c>
      <c r="Y214" s="79" t="s">
        <v>823</v>
      </c>
    </row>
    <row r="215" spans="1:25" s="79" customFormat="1" x14ac:dyDescent="0.3">
      <c r="A215" s="79">
        <v>391</v>
      </c>
      <c r="B215" s="79" t="s">
        <v>646</v>
      </c>
      <c r="C215" s="79" t="s">
        <v>902</v>
      </c>
      <c r="D215" s="79" t="s">
        <v>1110</v>
      </c>
      <c r="E215" s="80"/>
      <c r="F215" s="80"/>
      <c r="G215" s="80"/>
      <c r="H215" s="79" t="s">
        <v>743</v>
      </c>
      <c r="K215" s="79" t="s">
        <v>1030</v>
      </c>
      <c r="L215" s="79" t="s">
        <v>744</v>
      </c>
      <c r="M215" s="79" t="s">
        <v>24</v>
      </c>
      <c r="N215" s="79" t="s">
        <v>865</v>
      </c>
      <c r="R215" s="82">
        <v>28</v>
      </c>
      <c r="S215" s="79" t="s">
        <v>127</v>
      </c>
      <c r="T215" s="13" t="s">
        <v>653</v>
      </c>
      <c r="U215" s="82">
        <v>100</v>
      </c>
      <c r="V215" s="84">
        <v>90</v>
      </c>
      <c r="W215" s="79" t="s">
        <v>1131</v>
      </c>
      <c r="X215" s="79">
        <v>9000</v>
      </c>
      <c r="Y215" s="79" t="s">
        <v>823</v>
      </c>
    </row>
    <row r="216" spans="1:25" s="7" customFormat="1" hidden="1" x14ac:dyDescent="0.3">
      <c r="A216" s="15">
        <v>562</v>
      </c>
      <c r="B216" s="18" t="s">
        <v>646</v>
      </c>
      <c r="C216" s="15" t="s">
        <v>902</v>
      </c>
      <c r="D216" s="18" t="s">
        <v>1110</v>
      </c>
      <c r="E216" s="11"/>
      <c r="F216" s="45" t="s">
        <v>332</v>
      </c>
      <c r="G216" s="50" t="s">
        <v>1194</v>
      </c>
      <c r="H216" s="48" t="s">
        <v>1347</v>
      </c>
      <c r="I216" s="54">
        <v>64</v>
      </c>
      <c r="J216" s="51">
        <f t="shared" ref="J216:J238" si="3">I216*1.21</f>
        <v>77.44</v>
      </c>
      <c r="K216" s="15"/>
      <c r="L216" s="14" t="s">
        <v>662</v>
      </c>
      <c r="M216" s="7" t="s">
        <v>24</v>
      </c>
      <c r="N216" s="15" t="s">
        <v>866</v>
      </c>
      <c r="O216" s="15">
        <v>9</v>
      </c>
      <c r="P216" s="15">
        <v>6</v>
      </c>
      <c r="Q216" s="15">
        <v>12</v>
      </c>
      <c r="R216" s="3">
        <v>27</v>
      </c>
      <c r="S216" s="15" t="s">
        <v>332</v>
      </c>
      <c r="T216" s="13" t="s">
        <v>653</v>
      </c>
      <c r="U216" s="16">
        <v>30</v>
      </c>
      <c r="V216" s="24">
        <v>64</v>
      </c>
      <c r="X216" s="18">
        <v>1920</v>
      </c>
      <c r="Y216" s="18" t="s">
        <v>958</v>
      </c>
    </row>
    <row r="217" spans="1:25" s="7" customFormat="1" hidden="1" x14ac:dyDescent="0.3">
      <c r="A217" s="15">
        <v>562</v>
      </c>
      <c r="B217" s="18" t="s">
        <v>646</v>
      </c>
      <c r="C217" s="15" t="s">
        <v>902</v>
      </c>
      <c r="D217" s="18" t="s">
        <v>1110</v>
      </c>
      <c r="E217" s="11"/>
      <c r="F217" s="45" t="s">
        <v>332</v>
      </c>
      <c r="G217" s="50" t="s">
        <v>1195</v>
      </c>
      <c r="H217" s="48" t="s">
        <v>1348</v>
      </c>
      <c r="I217" s="54">
        <v>64</v>
      </c>
      <c r="J217" s="51">
        <f t="shared" si="3"/>
        <v>77.44</v>
      </c>
      <c r="K217" s="15"/>
      <c r="L217" s="14" t="s">
        <v>663</v>
      </c>
      <c r="M217" s="7" t="s">
        <v>24</v>
      </c>
      <c r="N217" s="15" t="s">
        <v>866</v>
      </c>
      <c r="O217" s="15">
        <v>9</v>
      </c>
      <c r="P217" s="15">
        <v>6</v>
      </c>
      <c r="Q217" s="15">
        <v>12</v>
      </c>
      <c r="R217" s="3">
        <v>27</v>
      </c>
      <c r="S217" s="15" t="s">
        <v>332</v>
      </c>
      <c r="T217" s="13" t="s">
        <v>653</v>
      </c>
      <c r="U217" s="16">
        <v>30</v>
      </c>
      <c r="V217" s="24">
        <v>64</v>
      </c>
      <c r="X217" s="18">
        <v>1920</v>
      </c>
      <c r="Y217" s="18" t="s">
        <v>958</v>
      </c>
    </row>
    <row r="218" spans="1:25" s="7" customFormat="1" hidden="1" x14ac:dyDescent="0.3">
      <c r="A218" s="15">
        <v>562</v>
      </c>
      <c r="B218" s="18" t="s">
        <v>646</v>
      </c>
      <c r="C218" s="15" t="s">
        <v>902</v>
      </c>
      <c r="D218" s="18" t="s">
        <v>1110</v>
      </c>
      <c r="E218" s="11"/>
      <c r="F218" s="45" t="s">
        <v>332</v>
      </c>
      <c r="G218" s="50" t="s">
        <v>1196</v>
      </c>
      <c r="H218" s="48" t="s">
        <v>1349</v>
      </c>
      <c r="I218" s="54">
        <v>66</v>
      </c>
      <c r="J218" s="51">
        <f t="shared" si="3"/>
        <v>79.86</v>
      </c>
      <c r="K218" s="15"/>
      <c r="L218" s="14" t="s">
        <v>664</v>
      </c>
      <c r="M218" s="7" t="s">
        <v>24</v>
      </c>
      <c r="N218" s="15" t="s">
        <v>866</v>
      </c>
      <c r="O218" s="15">
        <v>9</v>
      </c>
      <c r="P218" s="15">
        <v>6</v>
      </c>
      <c r="Q218" s="15">
        <v>12</v>
      </c>
      <c r="R218" s="3">
        <v>27</v>
      </c>
      <c r="S218" s="15" t="s">
        <v>332</v>
      </c>
      <c r="T218" s="13" t="s">
        <v>653</v>
      </c>
      <c r="U218" s="16">
        <v>30</v>
      </c>
      <c r="V218" s="24">
        <v>66</v>
      </c>
      <c r="X218" s="18">
        <v>1980</v>
      </c>
      <c r="Y218" s="18" t="s">
        <v>958</v>
      </c>
    </row>
    <row r="219" spans="1:25" s="7" customFormat="1" hidden="1" x14ac:dyDescent="0.3">
      <c r="A219" s="15">
        <v>562</v>
      </c>
      <c r="B219" s="18" t="s">
        <v>646</v>
      </c>
      <c r="C219" s="15" t="s">
        <v>902</v>
      </c>
      <c r="D219" s="18" t="s">
        <v>1110</v>
      </c>
      <c r="E219" s="11"/>
      <c r="F219" s="45" t="s">
        <v>332</v>
      </c>
      <c r="G219" s="50" t="s">
        <v>1198</v>
      </c>
      <c r="H219" s="48" t="s">
        <v>1350</v>
      </c>
      <c r="I219" s="54">
        <v>66</v>
      </c>
      <c r="J219" s="51">
        <f t="shared" si="3"/>
        <v>79.86</v>
      </c>
      <c r="K219" s="15"/>
      <c r="L219" s="14" t="s">
        <v>665</v>
      </c>
      <c r="M219" s="7" t="s">
        <v>24</v>
      </c>
      <c r="N219" s="15" t="s">
        <v>866</v>
      </c>
      <c r="O219" s="15">
        <v>9</v>
      </c>
      <c r="P219" s="15">
        <v>6</v>
      </c>
      <c r="Q219" s="15">
        <v>12</v>
      </c>
      <c r="R219" s="3">
        <v>27</v>
      </c>
      <c r="S219" s="15" t="s">
        <v>332</v>
      </c>
      <c r="T219" s="13" t="s">
        <v>653</v>
      </c>
      <c r="U219" s="16">
        <v>30</v>
      </c>
      <c r="V219" s="24">
        <v>66</v>
      </c>
      <c r="X219" s="18">
        <v>1980</v>
      </c>
      <c r="Y219" s="18" t="s">
        <v>958</v>
      </c>
    </row>
    <row r="220" spans="1:25" s="7" customFormat="1" hidden="1" x14ac:dyDescent="0.3">
      <c r="A220" s="15">
        <v>562</v>
      </c>
      <c r="B220" s="18" t="s">
        <v>646</v>
      </c>
      <c r="C220" s="15" t="s">
        <v>902</v>
      </c>
      <c r="D220" s="18" t="s">
        <v>1110</v>
      </c>
      <c r="E220" s="11"/>
      <c r="F220" s="45" t="s">
        <v>332</v>
      </c>
      <c r="G220" s="50" t="s">
        <v>1197</v>
      </c>
      <c r="H220" s="48" t="s">
        <v>1351</v>
      </c>
      <c r="I220" s="54">
        <v>75</v>
      </c>
      <c r="J220" s="51">
        <f t="shared" si="3"/>
        <v>90.75</v>
      </c>
      <c r="K220" s="15"/>
      <c r="L220" s="14" t="s">
        <v>666</v>
      </c>
      <c r="M220" s="7" t="s">
        <v>24</v>
      </c>
      <c r="N220" s="15" t="s">
        <v>866</v>
      </c>
      <c r="O220" s="15">
        <v>9</v>
      </c>
      <c r="P220" s="15">
        <v>6</v>
      </c>
      <c r="Q220" s="15">
        <v>12</v>
      </c>
      <c r="R220" s="3">
        <v>27</v>
      </c>
      <c r="S220" s="15" t="s">
        <v>332</v>
      </c>
      <c r="T220" s="13" t="s">
        <v>653</v>
      </c>
      <c r="U220" s="16">
        <v>30</v>
      </c>
      <c r="V220" s="24">
        <v>75</v>
      </c>
      <c r="X220" s="18">
        <v>2250</v>
      </c>
      <c r="Y220" s="18" t="s">
        <v>958</v>
      </c>
    </row>
    <row r="221" spans="1:25" s="18" customFormat="1" hidden="1" x14ac:dyDescent="0.3">
      <c r="A221" s="15">
        <v>562</v>
      </c>
      <c r="B221" s="18" t="s">
        <v>646</v>
      </c>
      <c r="C221" s="15" t="s">
        <v>902</v>
      </c>
      <c r="D221" s="18" t="s">
        <v>1110</v>
      </c>
      <c r="E221" s="11"/>
      <c r="F221" s="45" t="s">
        <v>332</v>
      </c>
      <c r="G221" s="50" t="s">
        <v>1199</v>
      </c>
      <c r="H221" s="48" t="s">
        <v>1352</v>
      </c>
      <c r="I221" s="54">
        <v>75</v>
      </c>
      <c r="J221" s="51">
        <f t="shared" si="3"/>
        <v>90.75</v>
      </c>
      <c r="K221" s="15"/>
      <c r="L221" s="14" t="s">
        <v>659</v>
      </c>
      <c r="M221" s="18" t="s">
        <v>24</v>
      </c>
      <c r="N221" s="15" t="s">
        <v>866</v>
      </c>
      <c r="O221" s="15">
        <v>9</v>
      </c>
      <c r="P221" s="15">
        <v>6</v>
      </c>
      <c r="Q221" s="15">
        <v>12</v>
      </c>
      <c r="R221" s="3">
        <v>27</v>
      </c>
      <c r="S221" s="15" t="s">
        <v>332</v>
      </c>
      <c r="T221" s="13" t="s">
        <v>653</v>
      </c>
      <c r="U221" s="16">
        <v>30</v>
      </c>
      <c r="V221" s="24">
        <v>75</v>
      </c>
      <c r="X221" s="18">
        <v>2250</v>
      </c>
      <c r="Y221" s="18" t="s">
        <v>958</v>
      </c>
    </row>
    <row r="222" spans="1:25" s="18" customFormat="1" hidden="1" x14ac:dyDescent="0.3">
      <c r="A222" s="15">
        <v>562</v>
      </c>
      <c r="B222" s="18" t="s">
        <v>646</v>
      </c>
      <c r="C222" s="15" t="s">
        <v>902</v>
      </c>
      <c r="D222" s="18" t="s">
        <v>1110</v>
      </c>
      <c r="E222" s="11"/>
      <c r="F222" s="45" t="s">
        <v>332</v>
      </c>
      <c r="G222" s="50" t="s">
        <v>1200</v>
      </c>
      <c r="H222" s="48" t="s">
        <v>1353</v>
      </c>
      <c r="I222" s="54">
        <v>95</v>
      </c>
      <c r="J222" s="51">
        <f t="shared" si="3"/>
        <v>114.95</v>
      </c>
      <c r="K222" s="15"/>
      <c r="L222" s="14" t="s">
        <v>660</v>
      </c>
      <c r="M222" s="18" t="s">
        <v>24</v>
      </c>
      <c r="N222" s="15" t="s">
        <v>866</v>
      </c>
      <c r="O222" s="15">
        <v>9</v>
      </c>
      <c r="P222" s="15">
        <v>6</v>
      </c>
      <c r="Q222" s="15">
        <v>12</v>
      </c>
      <c r="R222" s="3">
        <v>27</v>
      </c>
      <c r="S222" s="15" t="s">
        <v>332</v>
      </c>
      <c r="T222" s="13" t="s">
        <v>653</v>
      </c>
      <c r="U222" s="16">
        <v>30</v>
      </c>
      <c r="V222" s="24">
        <v>95</v>
      </c>
      <c r="X222" s="18">
        <v>2850</v>
      </c>
      <c r="Y222" s="18" t="s">
        <v>958</v>
      </c>
    </row>
    <row r="223" spans="1:25" s="18" customFormat="1" hidden="1" x14ac:dyDescent="0.3">
      <c r="A223" s="15">
        <v>562</v>
      </c>
      <c r="B223" s="18" t="s">
        <v>646</v>
      </c>
      <c r="C223" s="15" t="s">
        <v>902</v>
      </c>
      <c r="D223" s="18" t="s">
        <v>1110</v>
      </c>
      <c r="E223" s="11"/>
      <c r="F223" s="45" t="s">
        <v>332</v>
      </c>
      <c r="G223" s="50" t="s">
        <v>1201</v>
      </c>
      <c r="H223" s="48" t="s">
        <v>1354</v>
      </c>
      <c r="I223" s="54">
        <v>95</v>
      </c>
      <c r="J223" s="51">
        <f t="shared" si="3"/>
        <v>114.95</v>
      </c>
      <c r="K223" s="15"/>
      <c r="L223" s="14" t="s">
        <v>661</v>
      </c>
      <c r="M223" s="18" t="s">
        <v>24</v>
      </c>
      <c r="N223" s="15" t="s">
        <v>866</v>
      </c>
      <c r="O223" s="15">
        <v>9</v>
      </c>
      <c r="P223" s="15">
        <v>6</v>
      </c>
      <c r="Q223" s="15">
        <v>12</v>
      </c>
      <c r="R223" s="3">
        <v>27</v>
      </c>
      <c r="S223" s="15" t="s">
        <v>332</v>
      </c>
      <c r="T223" s="13" t="s">
        <v>653</v>
      </c>
      <c r="U223" s="16">
        <v>30</v>
      </c>
      <c r="V223" s="24">
        <v>95</v>
      </c>
      <c r="X223" s="18">
        <v>2850</v>
      </c>
      <c r="Y223" s="18" t="s">
        <v>958</v>
      </c>
    </row>
    <row r="224" spans="1:25" s="18" customFormat="1" hidden="1" x14ac:dyDescent="0.3">
      <c r="A224" s="15">
        <v>562</v>
      </c>
      <c r="B224" s="18" t="s">
        <v>646</v>
      </c>
      <c r="C224" s="15" t="s">
        <v>902</v>
      </c>
      <c r="D224" s="18" t="s">
        <v>1110</v>
      </c>
      <c r="E224" s="11"/>
      <c r="F224" s="45" t="s">
        <v>332</v>
      </c>
      <c r="G224" s="50" t="s">
        <v>1202</v>
      </c>
      <c r="H224" s="48" t="s">
        <v>1355</v>
      </c>
      <c r="I224" s="54">
        <v>95</v>
      </c>
      <c r="J224" s="51">
        <f t="shared" si="3"/>
        <v>114.95</v>
      </c>
      <c r="K224" s="15"/>
      <c r="L224" s="14" t="s">
        <v>672</v>
      </c>
      <c r="M224" s="18" t="s">
        <v>24</v>
      </c>
      <c r="N224" s="15" t="s">
        <v>866</v>
      </c>
      <c r="O224" s="15">
        <v>9</v>
      </c>
      <c r="P224" s="15">
        <v>6</v>
      </c>
      <c r="Q224" s="15">
        <v>12</v>
      </c>
      <c r="R224" s="3">
        <v>27</v>
      </c>
      <c r="S224" s="15" t="s">
        <v>332</v>
      </c>
      <c r="T224" s="13" t="s">
        <v>653</v>
      </c>
      <c r="U224" s="16">
        <v>30</v>
      </c>
      <c r="V224" s="24">
        <v>95</v>
      </c>
      <c r="X224" s="18">
        <v>2850</v>
      </c>
      <c r="Y224" s="18" t="s">
        <v>958</v>
      </c>
    </row>
    <row r="225" spans="1:25" s="18" customFormat="1" hidden="1" x14ac:dyDescent="0.3">
      <c r="A225" s="15">
        <v>562</v>
      </c>
      <c r="B225" s="18" t="s">
        <v>646</v>
      </c>
      <c r="C225" s="15" t="s">
        <v>902</v>
      </c>
      <c r="D225" s="18" t="s">
        <v>1110</v>
      </c>
      <c r="E225" s="11"/>
      <c r="F225" s="45" t="s">
        <v>332</v>
      </c>
      <c r="G225" s="50" t="s">
        <v>1203</v>
      </c>
      <c r="H225" s="48" t="s">
        <v>673</v>
      </c>
      <c r="I225" s="54">
        <v>98</v>
      </c>
      <c r="J225" s="51">
        <f t="shared" si="3"/>
        <v>118.58</v>
      </c>
      <c r="K225" s="15"/>
      <c r="L225" s="14" t="s">
        <v>673</v>
      </c>
      <c r="M225" s="18" t="s">
        <v>24</v>
      </c>
      <c r="N225" s="15" t="s">
        <v>866</v>
      </c>
      <c r="O225" s="15">
        <v>9</v>
      </c>
      <c r="P225" s="15">
        <v>6</v>
      </c>
      <c r="Q225" s="15">
        <v>12</v>
      </c>
      <c r="R225" s="3">
        <v>27</v>
      </c>
      <c r="S225" s="15" t="s">
        <v>332</v>
      </c>
      <c r="T225" s="13" t="s">
        <v>653</v>
      </c>
      <c r="U225" s="16">
        <v>30</v>
      </c>
      <c r="V225" s="24">
        <v>98</v>
      </c>
      <c r="X225" s="18">
        <v>2940</v>
      </c>
      <c r="Y225" s="18" t="s">
        <v>958</v>
      </c>
    </row>
    <row r="226" spans="1:25" s="18" customFormat="1" hidden="1" x14ac:dyDescent="0.3">
      <c r="A226" s="15">
        <v>562</v>
      </c>
      <c r="B226" s="18" t="s">
        <v>646</v>
      </c>
      <c r="C226" s="15" t="s">
        <v>902</v>
      </c>
      <c r="D226" s="18" t="s">
        <v>1110</v>
      </c>
      <c r="E226" s="11"/>
      <c r="F226" s="45" t="s">
        <v>332</v>
      </c>
      <c r="G226" s="50" t="s">
        <v>1204</v>
      </c>
      <c r="H226" s="48" t="s">
        <v>1356</v>
      </c>
      <c r="I226" s="54">
        <v>98</v>
      </c>
      <c r="J226" s="51">
        <f t="shared" si="3"/>
        <v>118.58</v>
      </c>
      <c r="K226" s="15"/>
      <c r="L226" s="14" t="s">
        <v>674</v>
      </c>
      <c r="M226" s="18" t="s">
        <v>24</v>
      </c>
      <c r="N226" s="15" t="s">
        <v>866</v>
      </c>
      <c r="O226" s="15">
        <v>9</v>
      </c>
      <c r="P226" s="15">
        <v>6</v>
      </c>
      <c r="Q226" s="15">
        <v>12</v>
      </c>
      <c r="R226" s="3">
        <v>27</v>
      </c>
      <c r="S226" s="15" t="s">
        <v>332</v>
      </c>
      <c r="T226" s="13" t="s">
        <v>653</v>
      </c>
      <c r="U226" s="16">
        <v>30</v>
      </c>
      <c r="V226" s="24">
        <v>98</v>
      </c>
      <c r="X226" s="18">
        <v>2940</v>
      </c>
      <c r="Y226" s="18" t="s">
        <v>958</v>
      </c>
    </row>
    <row r="227" spans="1:25" s="18" customFormat="1" hidden="1" x14ac:dyDescent="0.3">
      <c r="A227" s="15">
        <v>562</v>
      </c>
      <c r="B227" s="18" t="s">
        <v>646</v>
      </c>
      <c r="C227" s="15" t="s">
        <v>902</v>
      </c>
      <c r="D227" s="18" t="s">
        <v>1110</v>
      </c>
      <c r="E227" s="11"/>
      <c r="F227" s="45" t="s">
        <v>332</v>
      </c>
      <c r="G227" s="50" t="s">
        <v>1205</v>
      </c>
      <c r="H227" s="48" t="s">
        <v>1357</v>
      </c>
      <c r="I227" s="54">
        <v>100</v>
      </c>
      <c r="J227" s="51">
        <f t="shared" si="3"/>
        <v>121</v>
      </c>
      <c r="K227" s="15"/>
      <c r="L227" s="14" t="s">
        <v>675</v>
      </c>
      <c r="M227" s="18" t="s">
        <v>24</v>
      </c>
      <c r="N227" s="15" t="s">
        <v>866</v>
      </c>
      <c r="O227" s="15">
        <v>9</v>
      </c>
      <c r="P227" s="15">
        <v>6</v>
      </c>
      <c r="Q227" s="15">
        <v>12</v>
      </c>
      <c r="R227" s="3">
        <v>27</v>
      </c>
      <c r="S227" s="15" t="s">
        <v>332</v>
      </c>
      <c r="T227" s="13" t="s">
        <v>653</v>
      </c>
      <c r="U227" s="16">
        <v>30</v>
      </c>
      <c r="V227" s="24">
        <v>100</v>
      </c>
      <c r="X227" s="18">
        <v>3000</v>
      </c>
      <c r="Y227" s="18" t="s">
        <v>958</v>
      </c>
    </row>
    <row r="228" spans="1:25" s="18" customFormat="1" hidden="1" x14ac:dyDescent="0.3">
      <c r="A228" s="15">
        <v>562</v>
      </c>
      <c r="B228" s="18" t="s">
        <v>646</v>
      </c>
      <c r="C228" s="15" t="s">
        <v>902</v>
      </c>
      <c r="D228" s="18" t="s">
        <v>1110</v>
      </c>
      <c r="E228" s="11"/>
      <c r="F228" s="45" t="s">
        <v>332</v>
      </c>
      <c r="G228" s="50" t="s">
        <v>1206</v>
      </c>
      <c r="H228" s="48" t="s">
        <v>1358</v>
      </c>
      <c r="I228" s="54">
        <v>100</v>
      </c>
      <c r="J228" s="51">
        <f t="shared" si="3"/>
        <v>121</v>
      </c>
      <c r="K228" s="15"/>
      <c r="L228" s="14" t="s">
        <v>676</v>
      </c>
      <c r="M228" s="18" t="s">
        <v>24</v>
      </c>
      <c r="N228" s="15" t="s">
        <v>866</v>
      </c>
      <c r="O228" s="15">
        <v>9</v>
      </c>
      <c r="P228" s="15">
        <v>6</v>
      </c>
      <c r="Q228" s="15">
        <v>12</v>
      </c>
      <c r="R228" s="3">
        <v>27</v>
      </c>
      <c r="S228" s="15" t="s">
        <v>332</v>
      </c>
      <c r="T228" s="13" t="s">
        <v>653</v>
      </c>
      <c r="U228" s="16">
        <v>30</v>
      </c>
      <c r="V228" s="24">
        <v>100</v>
      </c>
      <c r="X228" s="18">
        <v>3000</v>
      </c>
      <c r="Y228" s="18" t="s">
        <v>958</v>
      </c>
    </row>
    <row r="229" spans="1:25" s="18" customFormat="1" hidden="1" x14ac:dyDescent="0.3">
      <c r="A229" s="15">
        <v>562</v>
      </c>
      <c r="B229" s="18" t="s">
        <v>646</v>
      </c>
      <c r="C229" s="15" t="s">
        <v>902</v>
      </c>
      <c r="D229" s="18" t="s">
        <v>1110</v>
      </c>
      <c r="E229" s="11"/>
      <c r="F229" s="45" t="s">
        <v>332</v>
      </c>
      <c r="G229" s="50" t="s">
        <v>1207</v>
      </c>
      <c r="H229" s="48" t="s">
        <v>1359</v>
      </c>
      <c r="I229" s="54">
        <v>100</v>
      </c>
      <c r="J229" s="51">
        <f t="shared" si="3"/>
        <v>121</v>
      </c>
      <c r="K229" s="15"/>
      <c r="L229" s="14" t="s">
        <v>677</v>
      </c>
      <c r="M229" s="18" t="s">
        <v>24</v>
      </c>
      <c r="N229" s="15" t="s">
        <v>866</v>
      </c>
      <c r="O229" s="15">
        <v>9</v>
      </c>
      <c r="P229" s="15">
        <v>6</v>
      </c>
      <c r="Q229" s="15">
        <v>12</v>
      </c>
      <c r="R229" s="3">
        <v>27</v>
      </c>
      <c r="S229" s="15" t="s">
        <v>332</v>
      </c>
      <c r="T229" s="13" t="s">
        <v>653</v>
      </c>
      <c r="U229" s="16">
        <v>30</v>
      </c>
      <c r="V229" s="24">
        <v>100</v>
      </c>
      <c r="X229" s="18">
        <v>3000</v>
      </c>
      <c r="Y229" s="18" t="s">
        <v>958</v>
      </c>
    </row>
    <row r="230" spans="1:25" s="18" customFormat="1" hidden="1" x14ac:dyDescent="0.3">
      <c r="A230" s="15">
        <v>562</v>
      </c>
      <c r="B230" s="18" t="s">
        <v>646</v>
      </c>
      <c r="C230" s="15" t="s">
        <v>902</v>
      </c>
      <c r="D230" s="18" t="s">
        <v>1110</v>
      </c>
      <c r="E230" s="11"/>
      <c r="F230" s="45" t="s">
        <v>332</v>
      </c>
      <c r="G230" s="50" t="s">
        <v>1208</v>
      </c>
      <c r="H230" s="48" t="s">
        <v>1360</v>
      </c>
      <c r="I230" s="54">
        <v>120</v>
      </c>
      <c r="J230" s="51">
        <f t="shared" si="3"/>
        <v>145.19999999999999</v>
      </c>
      <c r="K230" s="15"/>
      <c r="L230" s="14" t="s">
        <v>667</v>
      </c>
      <c r="M230" s="18" t="s">
        <v>24</v>
      </c>
      <c r="N230" s="15" t="s">
        <v>866</v>
      </c>
      <c r="O230" s="15">
        <v>9</v>
      </c>
      <c r="P230" s="15">
        <v>6</v>
      </c>
      <c r="Q230" s="15">
        <v>12</v>
      </c>
      <c r="R230" s="3">
        <v>27</v>
      </c>
      <c r="S230" s="15" t="s">
        <v>332</v>
      </c>
      <c r="T230" s="13" t="s">
        <v>653</v>
      </c>
      <c r="U230" s="16">
        <v>30</v>
      </c>
      <c r="V230" s="24">
        <v>120</v>
      </c>
      <c r="X230" s="18">
        <v>3600</v>
      </c>
      <c r="Y230" s="18" t="s">
        <v>958</v>
      </c>
    </row>
    <row r="231" spans="1:25" s="18" customFormat="1" hidden="1" x14ac:dyDescent="0.3">
      <c r="A231" s="15">
        <v>562</v>
      </c>
      <c r="B231" s="18" t="s">
        <v>646</v>
      </c>
      <c r="C231" s="15" t="s">
        <v>902</v>
      </c>
      <c r="D231" s="18" t="s">
        <v>1110</v>
      </c>
      <c r="E231" s="11"/>
      <c r="F231" s="45" t="s">
        <v>332</v>
      </c>
      <c r="G231" s="50" t="s">
        <v>1209</v>
      </c>
      <c r="H231" s="48" t="s">
        <v>1361</v>
      </c>
      <c r="I231" s="54">
        <v>120</v>
      </c>
      <c r="J231" s="51">
        <f t="shared" si="3"/>
        <v>145.19999999999999</v>
      </c>
      <c r="K231" s="15"/>
      <c r="L231" s="14" t="s">
        <v>669</v>
      </c>
      <c r="M231" s="18" t="s">
        <v>24</v>
      </c>
      <c r="N231" s="15" t="s">
        <v>866</v>
      </c>
      <c r="O231" s="15">
        <v>9</v>
      </c>
      <c r="P231" s="15">
        <v>6</v>
      </c>
      <c r="Q231" s="15">
        <v>12</v>
      </c>
      <c r="R231" s="3">
        <v>27</v>
      </c>
      <c r="S231" s="15" t="s">
        <v>332</v>
      </c>
      <c r="T231" s="13" t="s">
        <v>653</v>
      </c>
      <c r="U231" s="16">
        <v>30</v>
      </c>
      <c r="V231" s="24">
        <v>120</v>
      </c>
      <c r="X231" s="18">
        <v>3600</v>
      </c>
      <c r="Y231" s="18" t="s">
        <v>958</v>
      </c>
    </row>
    <row r="232" spans="1:25" s="7" customFormat="1" hidden="1" x14ac:dyDescent="0.3">
      <c r="A232" s="15">
        <v>562</v>
      </c>
      <c r="B232" s="18" t="s">
        <v>646</v>
      </c>
      <c r="C232" s="15" t="s">
        <v>902</v>
      </c>
      <c r="D232" s="18" t="s">
        <v>1110</v>
      </c>
      <c r="E232" s="11"/>
      <c r="F232" s="45" t="s">
        <v>332</v>
      </c>
      <c r="G232" s="50" t="s">
        <v>1210</v>
      </c>
      <c r="H232" s="48" t="s">
        <v>1362</v>
      </c>
      <c r="I232" s="54">
        <v>120</v>
      </c>
      <c r="J232" s="51">
        <f t="shared" si="3"/>
        <v>145.19999999999999</v>
      </c>
      <c r="K232" s="15"/>
      <c r="L232" s="14" t="s">
        <v>670</v>
      </c>
      <c r="M232" s="7" t="s">
        <v>24</v>
      </c>
      <c r="N232" s="15" t="s">
        <v>866</v>
      </c>
      <c r="O232" s="15">
        <v>9</v>
      </c>
      <c r="P232" s="15">
        <v>6</v>
      </c>
      <c r="Q232" s="15">
        <v>12</v>
      </c>
      <c r="R232" s="3">
        <v>27</v>
      </c>
      <c r="S232" s="15" t="s">
        <v>332</v>
      </c>
      <c r="T232" s="13" t="s">
        <v>653</v>
      </c>
      <c r="U232" s="16">
        <v>30</v>
      </c>
      <c r="V232" s="24">
        <v>120</v>
      </c>
      <c r="X232" s="18">
        <v>3600</v>
      </c>
      <c r="Y232" s="18" t="s">
        <v>958</v>
      </c>
    </row>
    <row r="233" spans="1:25" s="7" customFormat="1" hidden="1" x14ac:dyDescent="0.3">
      <c r="A233" s="15">
        <v>562</v>
      </c>
      <c r="B233" s="7" t="s">
        <v>646</v>
      </c>
      <c r="C233" s="15" t="s">
        <v>902</v>
      </c>
      <c r="D233" s="18" t="s">
        <v>1110</v>
      </c>
      <c r="E233" s="11"/>
      <c r="F233" s="45" t="s">
        <v>332</v>
      </c>
      <c r="G233" s="50" t="s">
        <v>1211</v>
      </c>
      <c r="H233" s="48" t="s">
        <v>1363</v>
      </c>
      <c r="I233" s="54">
        <v>130</v>
      </c>
      <c r="J233" s="51">
        <f t="shared" si="3"/>
        <v>157.29999999999998</v>
      </c>
      <c r="K233" s="15"/>
      <c r="L233" s="14" t="s">
        <v>668</v>
      </c>
      <c r="M233" s="7" t="s">
        <v>24</v>
      </c>
      <c r="N233" s="15" t="s">
        <v>866</v>
      </c>
      <c r="O233" s="15">
        <v>9</v>
      </c>
      <c r="P233" s="15">
        <v>6</v>
      </c>
      <c r="Q233" s="15">
        <v>12</v>
      </c>
      <c r="R233" s="3">
        <v>27</v>
      </c>
      <c r="S233" s="15" t="s">
        <v>332</v>
      </c>
      <c r="T233" s="13" t="s">
        <v>653</v>
      </c>
      <c r="U233" s="16">
        <v>30</v>
      </c>
      <c r="V233" s="24">
        <v>130</v>
      </c>
      <c r="X233" s="18">
        <v>3900</v>
      </c>
      <c r="Y233" s="18" t="s">
        <v>958</v>
      </c>
    </row>
    <row r="234" spans="1:25" s="7" customFormat="1" hidden="1" x14ac:dyDescent="0.3">
      <c r="A234" s="15">
        <v>562</v>
      </c>
      <c r="B234" s="7" t="s">
        <v>646</v>
      </c>
      <c r="C234" s="15" t="s">
        <v>902</v>
      </c>
      <c r="D234" s="18" t="s">
        <v>1110</v>
      </c>
      <c r="E234" s="11"/>
      <c r="F234" s="45" t="s">
        <v>332</v>
      </c>
      <c r="G234" s="50" t="s">
        <v>1212</v>
      </c>
      <c r="H234" s="48" t="s">
        <v>1364</v>
      </c>
      <c r="I234" s="54">
        <v>130</v>
      </c>
      <c r="J234" s="51">
        <f t="shared" si="3"/>
        <v>157.29999999999998</v>
      </c>
      <c r="K234" s="15"/>
      <c r="L234" s="14" t="s">
        <v>671</v>
      </c>
      <c r="M234" s="7" t="s">
        <v>24</v>
      </c>
      <c r="N234" s="15" t="s">
        <v>866</v>
      </c>
      <c r="O234" s="15">
        <v>9</v>
      </c>
      <c r="P234" s="15">
        <v>6</v>
      </c>
      <c r="Q234" s="15">
        <v>12</v>
      </c>
      <c r="R234" s="3">
        <v>27</v>
      </c>
      <c r="S234" s="15" t="s">
        <v>332</v>
      </c>
      <c r="T234" s="13" t="s">
        <v>653</v>
      </c>
      <c r="U234" s="16">
        <v>30</v>
      </c>
      <c r="V234" s="24">
        <v>130</v>
      </c>
      <c r="X234" s="18">
        <v>3900</v>
      </c>
      <c r="Y234" s="18" t="s">
        <v>958</v>
      </c>
    </row>
    <row r="235" spans="1:25" s="7" customFormat="1" hidden="1" x14ac:dyDescent="0.3">
      <c r="A235" s="18">
        <v>576</v>
      </c>
      <c r="B235" s="7" t="s">
        <v>646</v>
      </c>
      <c r="C235" s="18" t="s">
        <v>902</v>
      </c>
      <c r="D235" s="18" t="s">
        <v>1110</v>
      </c>
      <c r="E235" s="19"/>
      <c r="F235" s="44" t="s">
        <v>681</v>
      </c>
      <c r="G235" s="44" t="s">
        <v>1214</v>
      </c>
      <c r="H235" s="46" t="s">
        <v>1365</v>
      </c>
      <c r="I235" s="53">
        <v>145</v>
      </c>
      <c r="J235" s="51">
        <f t="shared" si="3"/>
        <v>175.45</v>
      </c>
      <c r="K235" s="18"/>
      <c r="L235" s="17" t="s">
        <v>331</v>
      </c>
      <c r="M235" s="7" t="s">
        <v>24</v>
      </c>
      <c r="N235" s="15" t="s">
        <v>867</v>
      </c>
      <c r="O235" s="18"/>
      <c r="P235" s="18">
        <v>2</v>
      </c>
      <c r="Q235" s="18">
        <v>4</v>
      </c>
      <c r="R235" s="16">
        <v>6</v>
      </c>
      <c r="S235" s="18" t="s">
        <v>327</v>
      </c>
      <c r="T235" s="13" t="s">
        <v>653</v>
      </c>
      <c r="U235" s="16">
        <v>100</v>
      </c>
      <c r="V235" s="24">
        <v>174.24</v>
      </c>
      <c r="X235" s="18">
        <v>17424</v>
      </c>
      <c r="Y235" s="18" t="s">
        <v>958</v>
      </c>
    </row>
    <row r="236" spans="1:25" s="7" customFormat="1" hidden="1" x14ac:dyDescent="0.3">
      <c r="A236" s="18">
        <v>576</v>
      </c>
      <c r="B236" s="7" t="s">
        <v>646</v>
      </c>
      <c r="C236" s="18" t="s">
        <v>902</v>
      </c>
      <c r="D236" s="18" t="s">
        <v>1110</v>
      </c>
      <c r="E236" s="19"/>
      <c r="F236" s="44" t="s">
        <v>681</v>
      </c>
      <c r="G236" s="44"/>
      <c r="H236" s="46" t="s">
        <v>1366</v>
      </c>
      <c r="I236" s="53">
        <v>150</v>
      </c>
      <c r="J236" s="51">
        <f t="shared" si="3"/>
        <v>181.5</v>
      </c>
      <c r="K236" s="18"/>
      <c r="L236" s="17" t="s">
        <v>330</v>
      </c>
      <c r="M236" s="7" t="s">
        <v>24</v>
      </c>
      <c r="N236" s="15" t="s">
        <v>867</v>
      </c>
      <c r="O236" s="18"/>
      <c r="P236" s="18">
        <v>4</v>
      </c>
      <c r="Q236" s="18">
        <v>3</v>
      </c>
      <c r="R236" s="16">
        <v>7</v>
      </c>
      <c r="S236" s="18" t="s">
        <v>327</v>
      </c>
      <c r="T236" s="13" t="s">
        <v>653</v>
      </c>
      <c r="U236" s="16">
        <v>100</v>
      </c>
      <c r="V236" s="24">
        <v>174.24</v>
      </c>
      <c r="X236" s="18">
        <v>17424</v>
      </c>
      <c r="Y236" s="18" t="s">
        <v>958</v>
      </c>
    </row>
    <row r="237" spans="1:25" s="7" customFormat="1" hidden="1" x14ac:dyDescent="0.3">
      <c r="A237" s="18">
        <v>576</v>
      </c>
      <c r="B237" s="7" t="s">
        <v>646</v>
      </c>
      <c r="C237" s="18" t="s">
        <v>902</v>
      </c>
      <c r="D237" s="18" t="s">
        <v>1110</v>
      </c>
      <c r="E237" s="19"/>
      <c r="F237" s="44" t="s">
        <v>681</v>
      </c>
      <c r="G237" s="44" t="s">
        <v>1215</v>
      </c>
      <c r="H237" s="46" t="s">
        <v>1367</v>
      </c>
      <c r="I237" s="53">
        <v>185</v>
      </c>
      <c r="J237" s="51">
        <f t="shared" si="3"/>
        <v>223.85</v>
      </c>
      <c r="K237" s="18"/>
      <c r="L237" s="17" t="s">
        <v>329</v>
      </c>
      <c r="M237" s="7" t="s">
        <v>24</v>
      </c>
      <c r="N237" s="15" t="s">
        <v>867</v>
      </c>
      <c r="O237" s="18"/>
      <c r="P237" s="18">
        <v>2</v>
      </c>
      <c r="Q237" s="18">
        <v>4</v>
      </c>
      <c r="R237" s="16">
        <v>6</v>
      </c>
      <c r="S237" s="18" t="s">
        <v>327</v>
      </c>
      <c r="T237" s="13" t="s">
        <v>653</v>
      </c>
      <c r="U237" s="16">
        <v>100</v>
      </c>
      <c r="V237" s="24">
        <v>223.85</v>
      </c>
      <c r="X237" s="18">
        <v>22385</v>
      </c>
      <c r="Y237" s="18" t="s">
        <v>958</v>
      </c>
    </row>
    <row r="238" spans="1:25" s="7" customFormat="1" hidden="1" x14ac:dyDescent="0.3">
      <c r="A238" s="18">
        <v>576</v>
      </c>
      <c r="B238" s="7" t="s">
        <v>646</v>
      </c>
      <c r="C238" s="18" t="s">
        <v>902</v>
      </c>
      <c r="D238" s="18" t="s">
        <v>1110</v>
      </c>
      <c r="E238" s="19"/>
      <c r="F238" s="44" t="s">
        <v>681</v>
      </c>
      <c r="G238" s="44" t="s">
        <v>1213</v>
      </c>
      <c r="H238" s="46" t="s">
        <v>1368</v>
      </c>
      <c r="I238" s="53">
        <v>183.5</v>
      </c>
      <c r="J238" s="51">
        <f t="shared" si="3"/>
        <v>222.035</v>
      </c>
      <c r="K238" s="18"/>
      <c r="L238" s="17" t="s">
        <v>328</v>
      </c>
      <c r="M238" s="7" t="s">
        <v>24</v>
      </c>
      <c r="N238" s="15" t="s">
        <v>867</v>
      </c>
      <c r="O238" s="18"/>
      <c r="P238" s="18">
        <v>4</v>
      </c>
      <c r="Q238" s="18">
        <v>3</v>
      </c>
      <c r="R238" s="16">
        <v>7</v>
      </c>
      <c r="S238" s="18" t="s">
        <v>327</v>
      </c>
      <c r="T238" s="13" t="s">
        <v>653</v>
      </c>
      <c r="U238" s="16">
        <v>100</v>
      </c>
      <c r="V238" s="24">
        <v>223.85</v>
      </c>
      <c r="X238" s="18">
        <v>22385</v>
      </c>
      <c r="Y238" s="18" t="s">
        <v>958</v>
      </c>
    </row>
    <row r="239" spans="1:25" s="79" customFormat="1" x14ac:dyDescent="0.3">
      <c r="B239" s="79" t="s">
        <v>1123</v>
      </c>
      <c r="C239" s="79" t="s">
        <v>1112</v>
      </c>
      <c r="D239" s="79" t="s">
        <v>1111</v>
      </c>
      <c r="E239" s="80"/>
      <c r="F239" s="80"/>
      <c r="G239" s="80"/>
      <c r="H239" s="79" t="s">
        <v>1124</v>
      </c>
      <c r="K239" s="79" t="s">
        <v>1031</v>
      </c>
      <c r="L239" s="79" t="s">
        <v>1127</v>
      </c>
      <c r="R239" s="82"/>
      <c r="T239" s="13"/>
      <c r="U239" s="82"/>
      <c r="V239" s="84"/>
      <c r="Y239" s="79" t="s">
        <v>823</v>
      </c>
    </row>
    <row r="240" spans="1:25" s="79" customFormat="1" x14ac:dyDescent="0.3">
      <c r="B240" s="79" t="s">
        <v>1123</v>
      </c>
      <c r="C240" s="79" t="s">
        <v>1112</v>
      </c>
      <c r="D240" s="79" t="s">
        <v>1111</v>
      </c>
      <c r="E240" s="80"/>
      <c r="F240" s="80"/>
      <c r="G240" s="80"/>
      <c r="H240" s="79" t="s">
        <v>1125</v>
      </c>
      <c r="K240" s="79" t="s">
        <v>1032</v>
      </c>
      <c r="L240" s="79" t="s">
        <v>1127</v>
      </c>
      <c r="R240" s="82"/>
      <c r="T240" s="13"/>
      <c r="U240" s="82"/>
      <c r="V240" s="84"/>
      <c r="Y240" s="79" t="s">
        <v>823</v>
      </c>
    </row>
    <row r="241" spans="1:25" s="79" customFormat="1" x14ac:dyDescent="0.3">
      <c r="B241" s="79" t="s">
        <v>1123</v>
      </c>
      <c r="C241" s="79" t="s">
        <v>1112</v>
      </c>
      <c r="D241" s="79" t="s">
        <v>1111</v>
      </c>
      <c r="E241" s="80"/>
      <c r="F241" s="80"/>
      <c r="G241" s="80"/>
      <c r="H241" s="79" t="s">
        <v>1126</v>
      </c>
      <c r="K241" s="79" t="s">
        <v>1033</v>
      </c>
      <c r="L241" s="79" t="s">
        <v>1127</v>
      </c>
      <c r="R241" s="82"/>
      <c r="T241" s="13"/>
      <c r="U241" s="82"/>
      <c r="V241" s="84"/>
      <c r="Y241" s="79" t="s">
        <v>917</v>
      </c>
    </row>
    <row r="242" spans="1:25" s="79" customFormat="1" x14ac:dyDescent="0.3">
      <c r="A242" s="79">
        <v>498</v>
      </c>
      <c r="B242" s="79" t="s">
        <v>825</v>
      </c>
      <c r="C242" s="79" t="s">
        <v>901</v>
      </c>
      <c r="D242" s="79" t="s">
        <v>1113</v>
      </c>
      <c r="E242" s="80"/>
      <c r="F242" s="80"/>
      <c r="G242" s="80"/>
      <c r="H242" s="79" t="s">
        <v>361</v>
      </c>
      <c r="K242" s="79" t="s">
        <v>1034</v>
      </c>
      <c r="L242" s="72" t="s">
        <v>695</v>
      </c>
      <c r="M242" s="79" t="s">
        <v>24</v>
      </c>
      <c r="N242" s="79" t="s">
        <v>861</v>
      </c>
      <c r="O242" s="79">
        <v>14</v>
      </c>
      <c r="P242" s="79">
        <v>13</v>
      </c>
      <c r="Q242" s="79">
        <v>33</v>
      </c>
      <c r="R242" s="82">
        <v>60</v>
      </c>
      <c r="T242" s="79" t="s">
        <v>756</v>
      </c>
      <c r="U242" s="82">
        <v>3</v>
      </c>
      <c r="V242" s="84">
        <v>405</v>
      </c>
      <c r="W242" s="79" t="s">
        <v>1131</v>
      </c>
      <c r="X242" s="79">
        <v>1215</v>
      </c>
      <c r="Y242" s="79" t="s">
        <v>823</v>
      </c>
    </row>
    <row r="243" spans="1:25" s="79" customFormat="1" x14ac:dyDescent="0.3">
      <c r="A243" s="79">
        <v>261</v>
      </c>
      <c r="B243" s="79" t="s">
        <v>825</v>
      </c>
      <c r="C243" s="79" t="s">
        <v>901</v>
      </c>
      <c r="D243" s="79" t="s">
        <v>1113</v>
      </c>
      <c r="E243" s="80"/>
      <c r="F243" s="80"/>
      <c r="G243" s="80"/>
      <c r="H243" s="79" t="s">
        <v>360</v>
      </c>
      <c r="K243" s="79" t="s">
        <v>360</v>
      </c>
      <c r="L243" s="72" t="s">
        <v>360</v>
      </c>
      <c r="M243" s="79" t="s">
        <v>24</v>
      </c>
      <c r="N243" s="79" t="s">
        <v>861</v>
      </c>
      <c r="O243" s="79">
        <v>19</v>
      </c>
      <c r="P243" s="79">
        <v>10</v>
      </c>
      <c r="Q243" s="79">
        <v>15</v>
      </c>
      <c r="R243" s="82">
        <v>44</v>
      </c>
      <c r="T243" s="79" t="s">
        <v>756</v>
      </c>
      <c r="U243" s="82">
        <v>129</v>
      </c>
      <c r="V243" s="84">
        <v>640</v>
      </c>
      <c r="W243" s="79" t="s">
        <v>1131</v>
      </c>
      <c r="X243" s="79">
        <v>82560</v>
      </c>
      <c r="Y243" s="79" t="s">
        <v>823</v>
      </c>
    </row>
    <row r="244" spans="1:25" s="79" customFormat="1" x14ac:dyDescent="0.3">
      <c r="A244" s="79">
        <v>968</v>
      </c>
      <c r="B244" s="79" t="s">
        <v>825</v>
      </c>
      <c r="C244" s="79" t="s">
        <v>901</v>
      </c>
      <c r="D244" s="79" t="s">
        <v>1113</v>
      </c>
      <c r="E244" s="80"/>
      <c r="F244" s="80"/>
      <c r="G244" s="80"/>
      <c r="H244" s="79" t="s">
        <v>358</v>
      </c>
      <c r="K244" s="79" t="s">
        <v>1035</v>
      </c>
      <c r="L244" s="72" t="s">
        <v>358</v>
      </c>
      <c r="M244" s="79" t="s">
        <v>24</v>
      </c>
      <c r="N244" s="79" t="s">
        <v>861</v>
      </c>
      <c r="O244" s="79">
        <v>3</v>
      </c>
      <c r="P244" s="79">
        <v>7</v>
      </c>
      <c r="Q244" s="79">
        <v>10</v>
      </c>
      <c r="R244" s="82">
        <v>20</v>
      </c>
      <c r="T244" s="79" t="s">
        <v>756</v>
      </c>
      <c r="U244" s="82">
        <v>23</v>
      </c>
      <c r="V244" s="84">
        <v>33</v>
      </c>
      <c r="W244" s="79" t="s">
        <v>1131</v>
      </c>
      <c r="X244" s="79">
        <v>759</v>
      </c>
      <c r="Y244" s="79" t="s">
        <v>823</v>
      </c>
    </row>
    <row r="245" spans="1:25" s="79" customFormat="1" x14ac:dyDescent="0.3">
      <c r="A245" s="79">
        <v>262</v>
      </c>
      <c r="B245" s="79" t="s">
        <v>825</v>
      </c>
      <c r="C245" s="79" t="s">
        <v>901</v>
      </c>
      <c r="D245" s="79" t="s">
        <v>1113</v>
      </c>
      <c r="E245" s="80"/>
      <c r="F245" s="80"/>
      <c r="G245" s="80"/>
      <c r="H245" s="79" t="s">
        <v>356</v>
      </c>
      <c r="K245" s="79" t="s">
        <v>356</v>
      </c>
      <c r="L245" s="72" t="s">
        <v>356</v>
      </c>
      <c r="M245" s="79" t="s">
        <v>24</v>
      </c>
      <c r="N245" s="79" t="s">
        <v>861</v>
      </c>
      <c r="Q245" s="79">
        <v>14</v>
      </c>
      <c r="R245" s="82">
        <v>14</v>
      </c>
      <c r="T245" s="79" t="s">
        <v>756</v>
      </c>
      <c r="U245" s="82">
        <v>97</v>
      </c>
      <c r="V245" s="84">
        <v>1149</v>
      </c>
      <c r="W245" s="79" t="s">
        <v>1131</v>
      </c>
      <c r="X245" s="79">
        <v>111453</v>
      </c>
      <c r="Y245" s="79" t="s">
        <v>823</v>
      </c>
    </row>
    <row r="246" spans="1:25" s="79" customFormat="1" x14ac:dyDescent="0.3">
      <c r="A246" s="79">
        <v>776</v>
      </c>
      <c r="B246" s="79" t="s">
        <v>825</v>
      </c>
      <c r="C246" s="79" t="s">
        <v>901</v>
      </c>
      <c r="D246" s="79" t="s">
        <v>1113</v>
      </c>
      <c r="E246" s="80"/>
      <c r="F246" s="80"/>
      <c r="G246" s="80"/>
      <c r="H246" s="79" t="s">
        <v>355</v>
      </c>
      <c r="K246" s="79" t="s">
        <v>1036</v>
      </c>
      <c r="L246" s="72" t="s">
        <v>355</v>
      </c>
      <c r="M246" s="79" t="s">
        <v>24</v>
      </c>
      <c r="N246" s="79" t="s">
        <v>861</v>
      </c>
      <c r="P246" s="79">
        <v>5</v>
      </c>
      <c r="Q246" s="79">
        <v>9</v>
      </c>
      <c r="R246" s="82">
        <v>14</v>
      </c>
      <c r="T246" s="79" t="s">
        <v>756</v>
      </c>
      <c r="U246" s="82">
        <v>67</v>
      </c>
      <c r="V246" s="84">
        <v>306</v>
      </c>
      <c r="W246" s="79" t="s">
        <v>1131</v>
      </c>
      <c r="X246" s="79">
        <v>20502</v>
      </c>
      <c r="Y246" s="79" t="s">
        <v>823</v>
      </c>
    </row>
    <row r="247" spans="1:25" s="79" customFormat="1" x14ac:dyDescent="0.3">
      <c r="A247" s="79">
        <v>672</v>
      </c>
      <c r="B247" s="79" t="s">
        <v>825</v>
      </c>
      <c r="C247" s="79" t="s">
        <v>901</v>
      </c>
      <c r="D247" s="79" t="s">
        <v>1113</v>
      </c>
      <c r="E247" s="80"/>
      <c r="F247" s="80"/>
      <c r="G247" s="80"/>
      <c r="H247" s="79" t="s">
        <v>354</v>
      </c>
      <c r="K247" s="79" t="s">
        <v>354</v>
      </c>
      <c r="L247" s="72" t="s">
        <v>354</v>
      </c>
      <c r="M247" s="79" t="s">
        <v>24</v>
      </c>
      <c r="N247" s="79" t="s">
        <v>861</v>
      </c>
      <c r="O247" s="79">
        <v>3</v>
      </c>
      <c r="P247" s="79">
        <v>5</v>
      </c>
      <c r="Q247" s="79">
        <v>4</v>
      </c>
      <c r="R247" s="82">
        <v>12</v>
      </c>
      <c r="T247" s="79" t="s">
        <v>756</v>
      </c>
      <c r="U247" s="82">
        <v>30</v>
      </c>
      <c r="V247" s="84">
        <v>3170</v>
      </c>
      <c r="W247" s="79" t="s">
        <v>1131</v>
      </c>
      <c r="X247" s="79">
        <v>95100</v>
      </c>
      <c r="Y247" s="79" t="s">
        <v>823</v>
      </c>
    </row>
    <row r="248" spans="1:25" s="79" customFormat="1" x14ac:dyDescent="0.3">
      <c r="A248" s="79">
        <v>497</v>
      </c>
      <c r="B248" s="79" t="s">
        <v>825</v>
      </c>
      <c r="C248" s="79" t="s">
        <v>901</v>
      </c>
      <c r="D248" s="79" t="s">
        <v>1113</v>
      </c>
      <c r="E248" s="80"/>
      <c r="F248" s="80"/>
      <c r="G248" s="80"/>
      <c r="H248" s="79" t="s">
        <v>353</v>
      </c>
      <c r="K248" s="79" t="s">
        <v>1037</v>
      </c>
      <c r="L248" s="72" t="s">
        <v>353</v>
      </c>
      <c r="M248" s="79" t="s">
        <v>24</v>
      </c>
      <c r="N248" s="79" t="s">
        <v>861</v>
      </c>
      <c r="O248" s="79">
        <v>6</v>
      </c>
      <c r="P248" s="79">
        <v>2</v>
      </c>
      <c r="R248" s="82">
        <v>8</v>
      </c>
      <c r="T248" s="79" t="s">
        <v>756</v>
      </c>
      <c r="U248" s="82">
        <v>3</v>
      </c>
      <c r="V248" s="84">
        <v>425</v>
      </c>
      <c r="W248" s="79" t="s">
        <v>1131</v>
      </c>
      <c r="X248" s="79">
        <v>1275</v>
      </c>
      <c r="Y248" s="79" t="s">
        <v>823</v>
      </c>
    </row>
    <row r="249" spans="1:25" s="79" customFormat="1" x14ac:dyDescent="0.3">
      <c r="A249" s="79">
        <v>775</v>
      </c>
      <c r="B249" s="79" t="s">
        <v>825</v>
      </c>
      <c r="C249" s="79" t="s">
        <v>901</v>
      </c>
      <c r="D249" s="79" t="s">
        <v>1113</v>
      </c>
      <c r="E249" s="80"/>
      <c r="F249" s="80"/>
      <c r="G249" s="80"/>
      <c r="H249" s="79" t="s">
        <v>352</v>
      </c>
      <c r="K249" s="79" t="s">
        <v>1038</v>
      </c>
      <c r="L249" s="72" t="s">
        <v>352</v>
      </c>
      <c r="M249" s="79" t="s">
        <v>24</v>
      </c>
      <c r="N249" s="79" t="s">
        <v>861</v>
      </c>
      <c r="Q249" s="79">
        <v>8</v>
      </c>
      <c r="R249" s="82">
        <v>8</v>
      </c>
      <c r="T249" s="79" t="s">
        <v>756</v>
      </c>
      <c r="U249" s="82">
        <v>1</v>
      </c>
      <c r="V249" s="84">
        <v>188</v>
      </c>
      <c r="W249" s="79" t="s">
        <v>1131</v>
      </c>
      <c r="X249" s="79">
        <v>188</v>
      </c>
      <c r="Y249" s="79" t="s">
        <v>823</v>
      </c>
    </row>
    <row r="250" spans="1:25" s="79" customFormat="1" x14ac:dyDescent="0.3">
      <c r="A250" s="79">
        <v>777</v>
      </c>
      <c r="B250" s="79" t="s">
        <v>825</v>
      </c>
      <c r="C250" s="79" t="s">
        <v>901</v>
      </c>
      <c r="D250" s="79" t="s">
        <v>1113</v>
      </c>
      <c r="E250" s="80"/>
      <c r="F250" s="80"/>
      <c r="G250" s="80"/>
      <c r="H250" s="79" t="s">
        <v>351</v>
      </c>
      <c r="K250" s="79" t="s">
        <v>1039</v>
      </c>
      <c r="L250" s="72" t="s">
        <v>351</v>
      </c>
      <c r="M250" s="79" t="s">
        <v>24</v>
      </c>
      <c r="N250" s="79" t="s">
        <v>861</v>
      </c>
      <c r="O250" s="79">
        <v>2</v>
      </c>
      <c r="P250" s="79">
        <v>4</v>
      </c>
      <c r="R250" s="82">
        <v>6</v>
      </c>
      <c r="T250" s="79" t="s">
        <v>756</v>
      </c>
      <c r="U250" s="82">
        <v>14</v>
      </c>
      <c r="V250" s="84">
        <v>206</v>
      </c>
      <c r="W250" s="79" t="s">
        <v>1131</v>
      </c>
      <c r="X250" s="79">
        <v>2884</v>
      </c>
      <c r="Y250" s="79" t="s">
        <v>823</v>
      </c>
    </row>
    <row r="251" spans="1:25" s="79" customFormat="1" x14ac:dyDescent="0.3">
      <c r="B251" s="79" t="s">
        <v>825</v>
      </c>
      <c r="C251" s="79" t="s">
        <v>901</v>
      </c>
      <c r="D251" s="79" t="s">
        <v>1113</v>
      </c>
      <c r="E251" s="80"/>
      <c r="F251" s="80"/>
      <c r="G251" s="80"/>
      <c r="K251" s="79" t="s">
        <v>1040</v>
      </c>
      <c r="L251" s="72" t="s">
        <v>758</v>
      </c>
      <c r="M251" s="79" t="s">
        <v>24</v>
      </c>
      <c r="N251" s="79" t="s">
        <v>861</v>
      </c>
      <c r="R251" s="82"/>
      <c r="T251" s="79" t="s">
        <v>756</v>
      </c>
      <c r="U251" s="82">
        <v>3</v>
      </c>
      <c r="V251" s="84">
        <v>223.85</v>
      </c>
      <c r="W251" s="79" t="s">
        <v>1131</v>
      </c>
      <c r="X251" s="79">
        <v>671.55</v>
      </c>
      <c r="Y251" s="79" t="s">
        <v>823</v>
      </c>
    </row>
    <row r="252" spans="1:25" s="79" customFormat="1" x14ac:dyDescent="0.3">
      <c r="B252" s="79" t="s">
        <v>825</v>
      </c>
      <c r="C252" s="79" t="s">
        <v>901</v>
      </c>
      <c r="D252" s="79" t="s">
        <v>1113</v>
      </c>
      <c r="E252" s="80"/>
      <c r="F252" s="80"/>
      <c r="G252" s="80"/>
      <c r="K252" s="79" t="s">
        <v>1040</v>
      </c>
      <c r="L252" s="72" t="s">
        <v>759</v>
      </c>
      <c r="M252" s="79" t="s">
        <v>24</v>
      </c>
      <c r="N252" s="79" t="s">
        <v>861</v>
      </c>
      <c r="R252" s="82"/>
      <c r="T252" s="79" t="s">
        <v>756</v>
      </c>
      <c r="U252" s="82">
        <v>8</v>
      </c>
      <c r="V252" s="84">
        <v>667.92</v>
      </c>
      <c r="W252" s="79" t="s">
        <v>1131</v>
      </c>
      <c r="X252" s="79">
        <v>5343.36</v>
      </c>
      <c r="Y252" s="79" t="s">
        <v>823</v>
      </c>
    </row>
    <row r="253" spans="1:25" s="79" customFormat="1" x14ac:dyDescent="0.3">
      <c r="B253" s="79" t="s">
        <v>825</v>
      </c>
      <c r="C253" s="79" t="s">
        <v>901</v>
      </c>
      <c r="D253" s="79" t="s">
        <v>1113</v>
      </c>
      <c r="E253" s="80"/>
      <c r="F253" s="80"/>
      <c r="G253" s="80"/>
      <c r="K253" s="79" t="s">
        <v>1041</v>
      </c>
      <c r="L253" s="72" t="s">
        <v>760</v>
      </c>
      <c r="M253" s="79" t="s">
        <v>24</v>
      </c>
      <c r="N253" s="79" t="s">
        <v>861</v>
      </c>
      <c r="R253" s="82"/>
      <c r="T253" s="79" t="s">
        <v>756</v>
      </c>
      <c r="U253" s="82">
        <v>5</v>
      </c>
      <c r="V253" s="84">
        <v>4180.55</v>
      </c>
      <c r="W253" s="79" t="s">
        <v>1131</v>
      </c>
      <c r="X253" s="79">
        <v>20902.75</v>
      </c>
      <c r="Y253" s="79" t="s">
        <v>823</v>
      </c>
    </row>
    <row r="254" spans="1:25" s="79" customFormat="1" x14ac:dyDescent="0.3">
      <c r="B254" s="79" t="s">
        <v>825</v>
      </c>
      <c r="C254" s="79" t="s">
        <v>901</v>
      </c>
      <c r="D254" s="79" t="s">
        <v>1113</v>
      </c>
      <c r="E254" s="80"/>
      <c r="F254" s="80"/>
      <c r="G254" s="80"/>
      <c r="K254" s="79" t="s">
        <v>1042</v>
      </c>
      <c r="L254" s="72" t="s">
        <v>761</v>
      </c>
      <c r="M254" s="79" t="s">
        <v>24</v>
      </c>
      <c r="N254" s="79" t="s">
        <v>861</v>
      </c>
      <c r="R254" s="82"/>
      <c r="T254" s="79" t="s">
        <v>756</v>
      </c>
      <c r="U254" s="82">
        <v>4</v>
      </c>
      <c r="V254" s="84">
        <v>2613.6</v>
      </c>
      <c r="W254" s="79" t="s">
        <v>1131</v>
      </c>
      <c r="X254" s="79">
        <v>10454.4</v>
      </c>
      <c r="Y254" s="79" t="s">
        <v>823</v>
      </c>
    </row>
    <row r="255" spans="1:25" s="79" customFormat="1" x14ac:dyDescent="0.3">
      <c r="B255" s="79" t="s">
        <v>825</v>
      </c>
      <c r="C255" s="79" t="s">
        <v>901</v>
      </c>
      <c r="D255" s="79" t="s">
        <v>1113</v>
      </c>
      <c r="E255" s="80"/>
      <c r="F255" s="80"/>
      <c r="G255" s="80"/>
      <c r="K255" s="79" t="s">
        <v>1043</v>
      </c>
      <c r="L255" s="72" t="s">
        <v>762</v>
      </c>
      <c r="M255" s="79" t="s">
        <v>24</v>
      </c>
      <c r="N255" s="79" t="s">
        <v>861</v>
      </c>
      <c r="R255" s="82"/>
      <c r="T255" s="79" t="s">
        <v>756</v>
      </c>
      <c r="U255" s="82">
        <v>2</v>
      </c>
      <c r="V255" s="84">
        <v>1306.8</v>
      </c>
      <c r="W255" s="79" t="s">
        <v>1131</v>
      </c>
      <c r="X255" s="79">
        <v>2613.6</v>
      </c>
      <c r="Y255" s="79" t="s">
        <v>823</v>
      </c>
    </row>
    <row r="256" spans="1:25" s="79" customFormat="1" x14ac:dyDescent="0.3">
      <c r="B256" s="79" t="s">
        <v>825</v>
      </c>
      <c r="C256" s="79" t="s">
        <v>901</v>
      </c>
      <c r="D256" s="79" t="s">
        <v>1113</v>
      </c>
      <c r="E256" s="80"/>
      <c r="F256" s="80"/>
      <c r="G256" s="80"/>
      <c r="K256" s="79" t="s">
        <v>1044</v>
      </c>
      <c r="L256" s="72" t="s">
        <v>763</v>
      </c>
      <c r="M256" s="79" t="s">
        <v>24</v>
      </c>
      <c r="N256" s="79" t="s">
        <v>861</v>
      </c>
      <c r="R256" s="82"/>
      <c r="T256" s="79" t="s">
        <v>756</v>
      </c>
      <c r="U256" s="82">
        <v>19</v>
      </c>
      <c r="V256" s="84">
        <v>251.68</v>
      </c>
      <c r="W256" s="79" t="s">
        <v>1131</v>
      </c>
      <c r="X256" s="79">
        <v>4781.92</v>
      </c>
      <c r="Y256" s="79" t="s">
        <v>823</v>
      </c>
    </row>
    <row r="257" spans="1:25" s="79" customFormat="1" x14ac:dyDescent="0.3">
      <c r="B257" s="79" t="s">
        <v>825</v>
      </c>
      <c r="C257" s="79" t="s">
        <v>901</v>
      </c>
      <c r="D257" s="79" t="s">
        <v>1113</v>
      </c>
      <c r="E257" s="80"/>
      <c r="F257" s="80"/>
      <c r="G257" s="80"/>
      <c r="K257" s="79" t="s">
        <v>1045</v>
      </c>
      <c r="L257" s="72" t="s">
        <v>764</v>
      </c>
      <c r="M257" s="79" t="s">
        <v>24</v>
      </c>
      <c r="N257" s="79" t="s">
        <v>861</v>
      </c>
      <c r="R257" s="82"/>
      <c r="T257" s="79" t="s">
        <v>756</v>
      </c>
      <c r="U257" s="82">
        <v>2</v>
      </c>
      <c r="V257" s="84">
        <v>187.54999999999998</v>
      </c>
      <c r="W257" s="79" t="s">
        <v>1131</v>
      </c>
      <c r="X257" s="79">
        <v>375.09999999999997</v>
      </c>
      <c r="Y257" s="79" t="s">
        <v>823</v>
      </c>
    </row>
    <row r="258" spans="1:25" s="79" customFormat="1" x14ac:dyDescent="0.3">
      <c r="B258" s="79" t="s">
        <v>825</v>
      </c>
      <c r="C258" s="79" t="s">
        <v>901</v>
      </c>
      <c r="D258" s="79" t="s">
        <v>1113</v>
      </c>
      <c r="E258" s="80"/>
      <c r="F258" s="80"/>
      <c r="G258" s="80"/>
      <c r="K258" s="79" t="s">
        <v>1045</v>
      </c>
      <c r="L258" s="72" t="s">
        <v>765</v>
      </c>
      <c r="M258" s="79" t="s">
        <v>24</v>
      </c>
      <c r="N258" s="79" t="s">
        <v>861</v>
      </c>
      <c r="R258" s="82"/>
      <c r="T258" s="79" t="s">
        <v>756</v>
      </c>
      <c r="U258" s="82">
        <v>9</v>
      </c>
      <c r="V258" s="84">
        <v>847</v>
      </c>
      <c r="W258" s="79" t="s">
        <v>1131</v>
      </c>
      <c r="X258" s="79">
        <v>7623</v>
      </c>
      <c r="Y258" s="79" t="s">
        <v>823</v>
      </c>
    </row>
    <row r="259" spans="1:25" s="79" customFormat="1" x14ac:dyDescent="0.3">
      <c r="B259" s="79" t="s">
        <v>825</v>
      </c>
      <c r="C259" s="79" t="s">
        <v>901</v>
      </c>
      <c r="D259" s="79" t="s">
        <v>1113</v>
      </c>
      <c r="E259" s="80"/>
      <c r="F259" s="80"/>
      <c r="G259" s="80"/>
      <c r="K259" s="79" t="s">
        <v>1046</v>
      </c>
      <c r="L259" s="72" t="s">
        <v>766</v>
      </c>
      <c r="M259" s="79" t="s">
        <v>24</v>
      </c>
      <c r="N259" s="79" t="s">
        <v>861</v>
      </c>
      <c r="R259" s="82"/>
      <c r="T259" s="79" t="s">
        <v>756</v>
      </c>
      <c r="U259" s="82">
        <v>3</v>
      </c>
      <c r="V259" s="84">
        <v>260.14999999999998</v>
      </c>
      <c r="W259" s="79" t="s">
        <v>1131</v>
      </c>
      <c r="X259" s="79">
        <v>780.44999999999993</v>
      </c>
      <c r="Y259" s="79" t="s">
        <v>823</v>
      </c>
    </row>
    <row r="260" spans="1:25" s="79" customFormat="1" x14ac:dyDescent="0.3">
      <c r="B260" s="79" t="s">
        <v>825</v>
      </c>
      <c r="C260" s="79" t="s">
        <v>901</v>
      </c>
      <c r="D260" s="79" t="s">
        <v>1113</v>
      </c>
      <c r="E260" s="80"/>
      <c r="F260" s="80"/>
      <c r="G260" s="80"/>
      <c r="K260" s="79" t="s">
        <v>1047</v>
      </c>
      <c r="L260" s="72" t="s">
        <v>767</v>
      </c>
      <c r="M260" s="79" t="s">
        <v>24</v>
      </c>
      <c r="N260" s="79" t="s">
        <v>861</v>
      </c>
      <c r="R260" s="82"/>
      <c r="T260" s="79" t="s">
        <v>756</v>
      </c>
      <c r="U260" s="82">
        <v>3</v>
      </c>
      <c r="V260" s="84">
        <v>3004.43</v>
      </c>
      <c r="W260" s="79" t="s">
        <v>1131</v>
      </c>
      <c r="X260" s="79">
        <v>9013.2899999999991</v>
      </c>
      <c r="Y260" s="79" t="s">
        <v>823</v>
      </c>
    </row>
    <row r="261" spans="1:25" s="79" customFormat="1" x14ac:dyDescent="0.3">
      <c r="B261" s="79" t="s">
        <v>825</v>
      </c>
      <c r="C261" s="79" t="s">
        <v>901</v>
      </c>
      <c r="D261" s="79" t="s">
        <v>1113</v>
      </c>
      <c r="E261" s="80"/>
      <c r="F261" s="80"/>
      <c r="G261" s="80"/>
      <c r="K261" s="79" t="s">
        <v>1048</v>
      </c>
      <c r="L261" s="72" t="s">
        <v>768</v>
      </c>
      <c r="M261" s="79" t="s">
        <v>24</v>
      </c>
      <c r="N261" s="79" t="s">
        <v>861</v>
      </c>
      <c r="R261" s="82"/>
      <c r="T261" s="79" t="s">
        <v>756</v>
      </c>
      <c r="U261" s="82">
        <v>1</v>
      </c>
      <c r="V261" s="84">
        <v>3666.2999999999997</v>
      </c>
      <c r="W261" s="79" t="s">
        <v>1131</v>
      </c>
      <c r="X261" s="79">
        <v>3666.2999999999997</v>
      </c>
      <c r="Y261" s="79" t="s">
        <v>823</v>
      </c>
    </row>
    <row r="262" spans="1:25" s="79" customFormat="1" x14ac:dyDescent="0.3">
      <c r="A262" s="79">
        <v>971</v>
      </c>
      <c r="B262" s="79" t="s">
        <v>825</v>
      </c>
      <c r="C262" s="79" t="s">
        <v>901</v>
      </c>
      <c r="D262" s="79" t="s">
        <v>1113</v>
      </c>
      <c r="E262" s="80"/>
      <c r="F262" s="80"/>
      <c r="G262" s="80"/>
      <c r="H262" s="79" t="s">
        <v>350</v>
      </c>
      <c r="K262" s="79" t="s">
        <v>1049</v>
      </c>
      <c r="L262" s="72" t="s">
        <v>350</v>
      </c>
      <c r="M262" s="79" t="s">
        <v>24</v>
      </c>
      <c r="N262" s="79" t="s">
        <v>861</v>
      </c>
      <c r="O262" s="79">
        <v>2</v>
      </c>
      <c r="P262" s="79">
        <v>2</v>
      </c>
      <c r="Q262" s="79">
        <v>2</v>
      </c>
      <c r="R262" s="82">
        <v>6</v>
      </c>
      <c r="T262" s="79" t="s">
        <v>756</v>
      </c>
      <c r="U262" s="82">
        <v>5</v>
      </c>
      <c r="V262" s="84">
        <v>6500</v>
      </c>
      <c r="W262" s="79" t="s">
        <v>1131</v>
      </c>
      <c r="X262" s="79">
        <v>32500</v>
      </c>
      <c r="Y262" s="79" t="s">
        <v>823</v>
      </c>
    </row>
    <row r="263" spans="1:25" s="79" customFormat="1" x14ac:dyDescent="0.3">
      <c r="A263" s="79">
        <v>674</v>
      </c>
      <c r="B263" s="79" t="s">
        <v>825</v>
      </c>
      <c r="C263" s="79" t="s">
        <v>901</v>
      </c>
      <c r="D263" s="79" t="s">
        <v>1113</v>
      </c>
      <c r="E263" s="80"/>
      <c r="F263" s="80"/>
      <c r="G263" s="80"/>
      <c r="H263" s="79" t="s">
        <v>359</v>
      </c>
      <c r="K263" s="79" t="s">
        <v>1050</v>
      </c>
      <c r="L263" s="72" t="s">
        <v>696</v>
      </c>
      <c r="M263" s="79" t="s">
        <v>24</v>
      </c>
      <c r="N263" s="79" t="s">
        <v>862</v>
      </c>
      <c r="O263" s="79">
        <v>11</v>
      </c>
      <c r="P263" s="79">
        <v>14</v>
      </c>
      <c r="Q263" s="79">
        <v>11</v>
      </c>
      <c r="R263" s="82">
        <v>36</v>
      </c>
      <c r="T263" s="79" t="s">
        <v>755</v>
      </c>
      <c r="U263" s="82">
        <v>8</v>
      </c>
      <c r="V263" s="84">
        <v>3750</v>
      </c>
      <c r="W263" s="79" t="s">
        <v>1131</v>
      </c>
      <c r="X263" s="79">
        <v>30000</v>
      </c>
      <c r="Y263" s="79" t="s">
        <v>823</v>
      </c>
    </row>
    <row r="264" spans="1:25" s="79" customFormat="1" x14ac:dyDescent="0.3">
      <c r="A264" s="79">
        <v>673</v>
      </c>
      <c r="B264" s="79" t="s">
        <v>825</v>
      </c>
      <c r="C264" s="79" t="s">
        <v>901</v>
      </c>
      <c r="D264" s="79" t="s">
        <v>1113</v>
      </c>
      <c r="E264" s="80"/>
      <c r="F264" s="80"/>
      <c r="G264" s="80"/>
      <c r="H264" s="79" t="s">
        <v>357</v>
      </c>
      <c r="K264" s="79" t="s">
        <v>357</v>
      </c>
      <c r="L264" s="72" t="s">
        <v>357</v>
      </c>
      <c r="M264" s="79" t="s">
        <v>24</v>
      </c>
      <c r="N264" s="79" t="s">
        <v>862</v>
      </c>
      <c r="O264" s="79">
        <v>3</v>
      </c>
      <c r="P264" s="79">
        <v>5</v>
      </c>
      <c r="Q264" s="79">
        <v>8</v>
      </c>
      <c r="R264" s="82">
        <v>16</v>
      </c>
      <c r="T264" s="79" t="s">
        <v>756</v>
      </c>
      <c r="U264" s="82">
        <v>25</v>
      </c>
      <c r="V264" s="84">
        <v>2780</v>
      </c>
      <c r="W264" s="79" t="s">
        <v>1131</v>
      </c>
      <c r="X264" s="79">
        <v>69500</v>
      </c>
      <c r="Y264" s="79" t="s">
        <v>823</v>
      </c>
    </row>
    <row r="265" spans="1:25" s="79" customFormat="1" x14ac:dyDescent="0.3">
      <c r="A265" s="79">
        <v>3</v>
      </c>
      <c r="B265" s="79" t="s">
        <v>825</v>
      </c>
      <c r="C265" s="79" t="s">
        <v>901</v>
      </c>
      <c r="D265" s="79" t="s">
        <v>1113</v>
      </c>
      <c r="E265" s="80"/>
      <c r="F265" s="80"/>
      <c r="G265" s="80"/>
      <c r="H265" s="79" t="s">
        <v>547</v>
      </c>
      <c r="K265" s="79" t="s">
        <v>1051</v>
      </c>
      <c r="L265" s="72" t="s">
        <v>757</v>
      </c>
      <c r="M265" s="79" t="s">
        <v>751</v>
      </c>
      <c r="N265" s="79" t="s">
        <v>863</v>
      </c>
      <c r="O265" s="79">
        <v>2</v>
      </c>
      <c r="P265" s="79">
        <v>4</v>
      </c>
      <c r="R265" s="82">
        <v>146</v>
      </c>
      <c r="T265" s="79" t="s">
        <v>756</v>
      </c>
      <c r="U265" s="82">
        <v>61487</v>
      </c>
      <c r="V265" s="84">
        <v>28</v>
      </c>
      <c r="W265" s="79" t="s">
        <v>815</v>
      </c>
      <c r="X265" s="79">
        <v>1721636</v>
      </c>
      <c r="Y265" s="79" t="s">
        <v>823</v>
      </c>
    </row>
    <row r="266" spans="1:25" s="7" customFormat="1" hidden="1" x14ac:dyDescent="0.3">
      <c r="A266" s="18">
        <v>224</v>
      </c>
      <c r="B266" s="7" t="s">
        <v>639</v>
      </c>
      <c r="C266" s="18" t="s">
        <v>832</v>
      </c>
      <c r="D266" s="18"/>
      <c r="E266" s="19" t="s">
        <v>588</v>
      </c>
      <c r="F266" s="44" t="s">
        <v>1216</v>
      </c>
      <c r="G266" s="44" t="s">
        <v>1217</v>
      </c>
      <c r="H266" s="46" t="s">
        <v>531</v>
      </c>
      <c r="I266" s="53">
        <v>169</v>
      </c>
      <c r="J266" s="51">
        <f t="shared" ref="J266:J275" si="4">I266*1.21</f>
        <v>204.48999999999998</v>
      </c>
      <c r="K266" s="18"/>
      <c r="L266" s="17" t="s">
        <v>531</v>
      </c>
      <c r="M266" s="7" t="s">
        <v>24</v>
      </c>
      <c r="N266" s="18" t="s">
        <v>833</v>
      </c>
      <c r="O266" s="18">
        <v>4</v>
      </c>
      <c r="P266" s="18">
        <v>3</v>
      </c>
      <c r="Q266" s="18">
        <v>3</v>
      </c>
      <c r="R266" s="16">
        <v>10</v>
      </c>
      <c r="S266" s="18" t="s">
        <v>530</v>
      </c>
      <c r="T266" s="18" t="s">
        <v>702</v>
      </c>
      <c r="U266" s="16">
        <v>338</v>
      </c>
      <c r="V266" s="24">
        <v>83</v>
      </c>
      <c r="X266" s="18">
        <v>28054</v>
      </c>
      <c r="Y266" s="18" t="s">
        <v>958</v>
      </c>
    </row>
    <row r="267" spans="1:25" s="7" customFormat="1" hidden="1" x14ac:dyDescent="0.3">
      <c r="A267" s="18">
        <v>243</v>
      </c>
      <c r="B267" s="7" t="s">
        <v>639</v>
      </c>
      <c r="C267" s="18" t="s">
        <v>832</v>
      </c>
      <c r="D267" s="18"/>
      <c r="E267" s="19" t="s">
        <v>589</v>
      </c>
      <c r="F267" s="44" t="s">
        <v>1218</v>
      </c>
      <c r="G267" s="44"/>
      <c r="H267" s="46" t="s">
        <v>698</v>
      </c>
      <c r="I267" s="53">
        <v>245.55</v>
      </c>
      <c r="J267" s="51">
        <f t="shared" si="4"/>
        <v>297.1155</v>
      </c>
      <c r="K267" s="18"/>
      <c r="L267" s="17" t="s">
        <v>698</v>
      </c>
      <c r="M267" s="7" t="s">
        <v>24</v>
      </c>
      <c r="N267" s="18" t="s">
        <v>834</v>
      </c>
      <c r="O267" s="18">
        <v>2</v>
      </c>
      <c r="P267" s="18">
        <v>4</v>
      </c>
      <c r="Q267" s="18">
        <v>2</v>
      </c>
      <c r="R267" s="16">
        <v>8</v>
      </c>
      <c r="S267" s="18" t="s">
        <v>530</v>
      </c>
      <c r="T267" s="18" t="s">
        <v>702</v>
      </c>
      <c r="U267" s="16">
        <v>75</v>
      </c>
      <c r="V267" s="24">
        <v>371</v>
      </c>
      <c r="W267" s="18"/>
      <c r="X267" s="18">
        <v>27825</v>
      </c>
      <c r="Y267" s="18" t="s">
        <v>958</v>
      </c>
    </row>
    <row r="268" spans="1:25" s="7" customFormat="1" hidden="1" x14ac:dyDescent="0.3">
      <c r="A268" s="18">
        <v>243</v>
      </c>
      <c r="B268" s="7" t="s">
        <v>639</v>
      </c>
      <c r="C268" s="18" t="s">
        <v>832</v>
      </c>
      <c r="D268" s="18"/>
      <c r="E268" s="19" t="s">
        <v>589</v>
      </c>
      <c r="F268" s="44" t="s">
        <v>1218</v>
      </c>
      <c r="G268" s="44" t="s">
        <v>1219</v>
      </c>
      <c r="H268" s="46" t="s">
        <v>697</v>
      </c>
      <c r="I268" s="53">
        <v>250.36</v>
      </c>
      <c r="J268" s="51">
        <f t="shared" si="4"/>
        <v>302.93560000000002</v>
      </c>
      <c r="K268" s="18"/>
      <c r="L268" s="17" t="s">
        <v>697</v>
      </c>
      <c r="M268" s="7" t="s">
        <v>24</v>
      </c>
      <c r="N268" s="18" t="s">
        <v>834</v>
      </c>
      <c r="O268" s="18">
        <v>2</v>
      </c>
      <c r="P268" s="18">
        <v>4</v>
      </c>
      <c r="Q268" s="18">
        <v>2</v>
      </c>
      <c r="R268" s="16">
        <v>8</v>
      </c>
      <c r="S268" s="18" t="s">
        <v>530</v>
      </c>
      <c r="T268" s="18" t="s">
        <v>702</v>
      </c>
      <c r="U268" s="16">
        <v>75</v>
      </c>
      <c r="V268" s="25">
        <v>275</v>
      </c>
      <c r="W268" s="18"/>
      <c r="X268" s="18">
        <v>20625</v>
      </c>
      <c r="Y268" s="18" t="s">
        <v>958</v>
      </c>
    </row>
    <row r="269" spans="1:25" s="7" customFormat="1" hidden="1" x14ac:dyDescent="0.3">
      <c r="A269" s="18"/>
      <c r="B269" s="7" t="s">
        <v>645</v>
      </c>
      <c r="C269" s="18" t="s">
        <v>900</v>
      </c>
      <c r="D269" s="18"/>
      <c r="E269" s="19"/>
      <c r="F269" s="44" t="s">
        <v>1221</v>
      </c>
      <c r="G269" s="44" t="s">
        <v>1233</v>
      </c>
      <c r="H269" s="46" t="s">
        <v>1220</v>
      </c>
      <c r="I269" s="53">
        <v>1012</v>
      </c>
      <c r="J269" s="51">
        <f t="shared" si="4"/>
        <v>1224.52</v>
      </c>
      <c r="K269" s="18"/>
      <c r="L269" s="17" t="s">
        <v>388</v>
      </c>
      <c r="M269" s="7" t="s">
        <v>24</v>
      </c>
      <c r="N269" s="18" t="s">
        <v>859</v>
      </c>
      <c r="O269" s="18"/>
      <c r="P269" s="18"/>
      <c r="Q269" s="18"/>
      <c r="R269" s="16"/>
      <c r="S269" s="18" t="s">
        <v>382</v>
      </c>
      <c r="T269" s="6"/>
      <c r="U269" s="23">
        <v>10</v>
      </c>
      <c r="V269" s="24">
        <v>857</v>
      </c>
      <c r="X269" s="18">
        <v>8570</v>
      </c>
      <c r="Y269" s="18" t="s">
        <v>958</v>
      </c>
    </row>
    <row r="270" spans="1:25" s="7" customFormat="1" hidden="1" x14ac:dyDescent="0.3">
      <c r="A270" s="18"/>
      <c r="B270" s="7" t="s">
        <v>645</v>
      </c>
      <c r="C270" s="18" t="s">
        <v>900</v>
      </c>
      <c r="D270" s="18"/>
      <c r="E270" s="19" t="s">
        <v>605</v>
      </c>
      <c r="F270" s="44" t="s">
        <v>1221</v>
      </c>
      <c r="G270" s="44" t="s">
        <v>1222</v>
      </c>
      <c r="H270" s="46" t="s">
        <v>1371</v>
      </c>
      <c r="I270" s="53">
        <v>1302</v>
      </c>
      <c r="J270" s="51">
        <f t="shared" si="4"/>
        <v>1575.4199999999998</v>
      </c>
      <c r="K270" s="18"/>
      <c r="L270" s="17" t="s">
        <v>387</v>
      </c>
      <c r="M270" s="7" t="s">
        <v>24</v>
      </c>
      <c r="N270" s="18" t="s">
        <v>859</v>
      </c>
      <c r="O270" s="18"/>
      <c r="P270" s="18"/>
      <c r="Q270" s="18"/>
      <c r="R270" s="16"/>
      <c r="S270" s="18" t="s">
        <v>382</v>
      </c>
      <c r="T270" s="6"/>
      <c r="U270" s="23">
        <v>5</v>
      </c>
      <c r="V270" s="24">
        <v>1575.4199999999998</v>
      </c>
      <c r="W270" s="18"/>
      <c r="X270" s="18">
        <v>7877.0999999999995</v>
      </c>
      <c r="Y270" s="18" t="s">
        <v>958</v>
      </c>
    </row>
    <row r="271" spans="1:25" s="7" customFormat="1" hidden="1" x14ac:dyDescent="0.3">
      <c r="A271" s="18"/>
      <c r="B271" s="7" t="s">
        <v>645</v>
      </c>
      <c r="C271" s="18" t="s">
        <v>900</v>
      </c>
      <c r="D271" s="18"/>
      <c r="E271" s="19" t="s">
        <v>605</v>
      </c>
      <c r="F271" s="44" t="s">
        <v>1221</v>
      </c>
      <c r="G271" s="44" t="s">
        <v>1223</v>
      </c>
      <c r="H271" s="46" t="s">
        <v>1372</v>
      </c>
      <c r="I271" s="53">
        <v>1697</v>
      </c>
      <c r="J271" s="51">
        <f t="shared" si="4"/>
        <v>2053.37</v>
      </c>
      <c r="K271" s="18"/>
      <c r="L271" s="17" t="s">
        <v>386</v>
      </c>
      <c r="M271" s="7" t="s">
        <v>24</v>
      </c>
      <c r="N271" s="18" t="s">
        <v>859</v>
      </c>
      <c r="O271" s="18"/>
      <c r="P271" s="18"/>
      <c r="Q271" s="18"/>
      <c r="R271" s="16"/>
      <c r="S271" s="18" t="s">
        <v>382</v>
      </c>
      <c r="T271" s="6"/>
      <c r="U271" s="23">
        <v>5</v>
      </c>
      <c r="V271" s="24">
        <v>2053.37</v>
      </c>
      <c r="X271" s="18">
        <v>10266.849999999999</v>
      </c>
      <c r="Y271" s="18" t="s">
        <v>958</v>
      </c>
    </row>
    <row r="272" spans="1:25" s="7" customFormat="1" hidden="1" x14ac:dyDescent="0.3">
      <c r="A272" s="18"/>
      <c r="B272" s="7" t="s">
        <v>645</v>
      </c>
      <c r="C272" s="18" t="s">
        <v>900</v>
      </c>
      <c r="D272" s="18"/>
      <c r="E272" s="19" t="s">
        <v>606</v>
      </c>
      <c r="F272" s="44" t="s">
        <v>1221</v>
      </c>
      <c r="G272" s="44" t="s">
        <v>1224</v>
      </c>
      <c r="H272" s="46" t="s">
        <v>1225</v>
      </c>
      <c r="I272" s="53">
        <v>1059</v>
      </c>
      <c r="J272" s="51">
        <f t="shared" si="4"/>
        <v>1281.3899999999999</v>
      </c>
      <c r="K272" s="18"/>
      <c r="L272" s="17" t="s">
        <v>385</v>
      </c>
      <c r="M272" s="7" t="s">
        <v>24</v>
      </c>
      <c r="N272" s="18" t="s">
        <v>859</v>
      </c>
      <c r="O272" s="18"/>
      <c r="P272" s="18"/>
      <c r="Q272" s="18"/>
      <c r="R272" s="16"/>
      <c r="S272" s="18" t="s">
        <v>382</v>
      </c>
      <c r="T272" s="6"/>
      <c r="U272" s="23">
        <v>5</v>
      </c>
      <c r="V272" s="24">
        <v>1281.3899999999999</v>
      </c>
      <c r="X272" s="18">
        <v>6406.9499999999989</v>
      </c>
      <c r="Y272" s="18" t="s">
        <v>958</v>
      </c>
    </row>
    <row r="273" spans="1:25" s="7" customFormat="1" hidden="1" x14ac:dyDescent="0.3">
      <c r="A273" s="18"/>
      <c r="B273" s="18" t="s">
        <v>645</v>
      </c>
      <c r="C273" s="18" t="s">
        <v>900</v>
      </c>
      <c r="D273" s="18"/>
      <c r="E273" s="19" t="s">
        <v>606</v>
      </c>
      <c r="F273" s="44" t="s">
        <v>1221</v>
      </c>
      <c r="G273" s="44" t="s">
        <v>1227</v>
      </c>
      <c r="H273" s="46" t="s">
        <v>1226</v>
      </c>
      <c r="I273" s="53">
        <v>4057</v>
      </c>
      <c r="J273" s="51">
        <f t="shared" si="4"/>
        <v>4908.97</v>
      </c>
      <c r="K273" s="18"/>
      <c r="L273" s="17" t="s">
        <v>384</v>
      </c>
      <c r="M273" s="7" t="s">
        <v>24</v>
      </c>
      <c r="N273" s="18" t="s">
        <v>859</v>
      </c>
      <c r="O273" s="18"/>
      <c r="P273" s="18"/>
      <c r="Q273" s="18"/>
      <c r="R273" s="16"/>
      <c r="S273" s="18" t="s">
        <v>382</v>
      </c>
      <c r="T273" s="6"/>
      <c r="U273" s="23">
        <v>5</v>
      </c>
      <c r="V273" s="24">
        <v>4908.97</v>
      </c>
      <c r="W273" s="18"/>
      <c r="X273" s="18">
        <v>24544.850000000002</v>
      </c>
      <c r="Y273" s="18" t="s">
        <v>958</v>
      </c>
    </row>
    <row r="274" spans="1:25" s="7" customFormat="1" hidden="1" x14ac:dyDescent="0.3">
      <c r="A274" s="18">
        <v>132</v>
      </c>
      <c r="B274" s="7" t="s">
        <v>645</v>
      </c>
      <c r="C274" s="18" t="s">
        <v>900</v>
      </c>
      <c r="D274" s="18"/>
      <c r="E274" s="19" t="s">
        <v>605</v>
      </c>
      <c r="F274" s="44" t="s">
        <v>1221</v>
      </c>
      <c r="G274" s="44" t="s">
        <v>1229</v>
      </c>
      <c r="H274" s="46" t="s">
        <v>1228</v>
      </c>
      <c r="I274" s="53">
        <v>2000</v>
      </c>
      <c r="J274" s="51">
        <f t="shared" si="4"/>
        <v>2420</v>
      </c>
      <c r="K274" s="18"/>
      <c r="L274" s="17" t="s">
        <v>733</v>
      </c>
      <c r="M274" s="7" t="s">
        <v>24</v>
      </c>
      <c r="N274" s="18" t="s">
        <v>859</v>
      </c>
      <c r="O274" s="18">
        <v>2</v>
      </c>
      <c r="P274" s="18">
        <v>3</v>
      </c>
      <c r="Q274" s="18">
        <v>2</v>
      </c>
      <c r="R274" s="16">
        <v>7</v>
      </c>
      <c r="S274" s="18" t="s">
        <v>382</v>
      </c>
      <c r="T274" s="18"/>
      <c r="U274" s="23">
        <v>8</v>
      </c>
      <c r="V274" s="24">
        <v>2420</v>
      </c>
      <c r="W274" s="18"/>
      <c r="X274" s="18">
        <v>19360</v>
      </c>
      <c r="Y274" s="18" t="s">
        <v>958</v>
      </c>
    </row>
    <row r="275" spans="1:25" s="7" customFormat="1" hidden="1" x14ac:dyDescent="0.3">
      <c r="A275" s="18">
        <v>1166</v>
      </c>
      <c r="B275" s="7" t="s">
        <v>645</v>
      </c>
      <c r="C275" s="18" t="s">
        <v>900</v>
      </c>
      <c r="D275" s="18"/>
      <c r="E275" s="19"/>
      <c r="F275" s="44" t="s">
        <v>1221</v>
      </c>
      <c r="G275" s="44" t="s">
        <v>1231</v>
      </c>
      <c r="H275" s="46" t="s">
        <v>1230</v>
      </c>
      <c r="I275" s="53">
        <v>1563</v>
      </c>
      <c r="J275" s="51">
        <f t="shared" si="4"/>
        <v>1891.23</v>
      </c>
      <c r="K275" s="18"/>
      <c r="L275" s="17" t="s">
        <v>383</v>
      </c>
      <c r="M275" s="7" t="s">
        <v>24</v>
      </c>
      <c r="N275" s="18" t="s">
        <v>859</v>
      </c>
      <c r="O275" s="18">
        <v>5</v>
      </c>
      <c r="P275" s="18">
        <v>5</v>
      </c>
      <c r="Q275" s="18">
        <v>2</v>
      </c>
      <c r="R275" s="16">
        <v>12</v>
      </c>
      <c r="S275" s="18" t="s">
        <v>382</v>
      </c>
      <c r="T275" s="18"/>
      <c r="U275" s="23">
        <v>25</v>
      </c>
      <c r="V275" s="24">
        <v>1891</v>
      </c>
      <c r="W275" s="18"/>
      <c r="X275" s="18">
        <v>47275</v>
      </c>
      <c r="Y275" s="18" t="s">
        <v>958</v>
      </c>
    </row>
    <row r="276" spans="1:25" s="79" customFormat="1" x14ac:dyDescent="0.3">
      <c r="A276" s="79">
        <v>296</v>
      </c>
      <c r="B276" s="79" t="s">
        <v>645</v>
      </c>
      <c r="C276" s="79" t="s">
        <v>900</v>
      </c>
      <c r="D276" s="79" t="s">
        <v>1114</v>
      </c>
      <c r="E276" s="80"/>
      <c r="F276" s="80"/>
      <c r="G276" s="80"/>
      <c r="H276" s="79" t="s">
        <v>381</v>
      </c>
      <c r="K276" s="79" t="s">
        <v>381</v>
      </c>
      <c r="L276" s="72" t="s">
        <v>715</v>
      </c>
      <c r="M276" s="79" t="s">
        <v>24</v>
      </c>
      <c r="N276" s="79" t="s">
        <v>860</v>
      </c>
      <c r="O276" s="79">
        <v>3</v>
      </c>
      <c r="P276" s="79">
        <v>2</v>
      </c>
      <c r="Q276" s="79">
        <v>2</v>
      </c>
      <c r="R276" s="82">
        <v>7</v>
      </c>
      <c r="S276" s="79" t="s">
        <v>362</v>
      </c>
      <c r="T276" s="79" t="s">
        <v>687</v>
      </c>
      <c r="U276" s="82">
        <v>15</v>
      </c>
      <c r="V276" s="84">
        <v>2300</v>
      </c>
      <c r="W276" s="79" t="s">
        <v>1131</v>
      </c>
      <c r="X276" s="79">
        <v>34500</v>
      </c>
      <c r="Y276" s="79" t="s">
        <v>823</v>
      </c>
    </row>
    <row r="277" spans="1:25" s="79" customFormat="1" x14ac:dyDescent="0.3">
      <c r="A277" s="79">
        <v>636</v>
      </c>
      <c r="B277" s="79" t="s">
        <v>645</v>
      </c>
      <c r="C277" s="79" t="s">
        <v>900</v>
      </c>
      <c r="D277" s="79" t="s">
        <v>1114</v>
      </c>
      <c r="E277" s="80"/>
      <c r="F277" s="80"/>
      <c r="G277" s="80"/>
      <c r="H277" s="79" t="s">
        <v>380</v>
      </c>
      <c r="K277" s="79" t="s">
        <v>1052</v>
      </c>
      <c r="L277" s="72" t="s">
        <v>373</v>
      </c>
      <c r="M277" s="79" t="s">
        <v>24</v>
      </c>
      <c r="N277" s="79" t="s">
        <v>860</v>
      </c>
      <c r="O277" s="79">
        <v>4</v>
      </c>
      <c r="P277" s="79">
        <v>2</v>
      </c>
      <c r="R277" s="82">
        <v>6</v>
      </c>
      <c r="S277" s="79" t="s">
        <v>362</v>
      </c>
      <c r="T277" s="79" t="s">
        <v>687</v>
      </c>
      <c r="U277" s="82">
        <v>12</v>
      </c>
      <c r="V277" s="84">
        <v>3700</v>
      </c>
      <c r="W277" s="79" t="s">
        <v>1131</v>
      </c>
      <c r="X277" s="79">
        <v>44400</v>
      </c>
      <c r="Y277" s="79" t="s">
        <v>823</v>
      </c>
    </row>
    <row r="278" spans="1:25" s="79" customFormat="1" x14ac:dyDescent="0.3">
      <c r="A278" s="79">
        <v>637</v>
      </c>
      <c r="B278" s="79" t="s">
        <v>645</v>
      </c>
      <c r="C278" s="79" t="s">
        <v>900</v>
      </c>
      <c r="D278" s="79" t="s">
        <v>1114</v>
      </c>
      <c r="E278" s="80"/>
      <c r="F278" s="80"/>
      <c r="G278" s="80"/>
      <c r="H278" s="79" t="s">
        <v>380</v>
      </c>
      <c r="K278" s="79" t="s">
        <v>1053</v>
      </c>
      <c r="L278" s="72" t="s">
        <v>379</v>
      </c>
      <c r="M278" s="79" t="s">
        <v>24</v>
      </c>
      <c r="N278" s="79" t="s">
        <v>860</v>
      </c>
      <c r="O278" s="79">
        <v>4</v>
      </c>
      <c r="P278" s="79">
        <v>2</v>
      </c>
      <c r="R278" s="82">
        <v>6</v>
      </c>
      <c r="S278" s="79" t="s">
        <v>362</v>
      </c>
      <c r="T278" s="79" t="s">
        <v>687</v>
      </c>
      <c r="U278" s="82">
        <v>15</v>
      </c>
      <c r="V278" s="84">
        <v>3700</v>
      </c>
      <c r="W278" s="79" t="s">
        <v>1131</v>
      </c>
      <c r="X278" s="79">
        <v>55500</v>
      </c>
      <c r="Y278" s="79" t="s">
        <v>823</v>
      </c>
    </row>
    <row r="279" spans="1:25" s="79" customFormat="1" x14ac:dyDescent="0.3">
      <c r="B279" s="79" t="s">
        <v>645</v>
      </c>
      <c r="C279" s="79" t="s">
        <v>900</v>
      </c>
      <c r="D279" s="79" t="s">
        <v>1114</v>
      </c>
      <c r="E279" s="80"/>
      <c r="F279" s="80"/>
      <c r="G279" s="80"/>
      <c r="K279" s="79" t="s">
        <v>1054</v>
      </c>
      <c r="L279" s="72" t="s">
        <v>378</v>
      </c>
      <c r="M279" s="79" t="s">
        <v>24</v>
      </c>
      <c r="N279" s="79" t="s">
        <v>860</v>
      </c>
      <c r="R279" s="82"/>
      <c r="S279" s="79" t="s">
        <v>362</v>
      </c>
      <c r="T279" s="79" t="s">
        <v>687</v>
      </c>
      <c r="U279" s="82">
        <v>10</v>
      </c>
      <c r="V279" s="84">
        <v>4500</v>
      </c>
      <c r="W279" s="79" t="s">
        <v>1131</v>
      </c>
      <c r="X279" s="79">
        <v>45000</v>
      </c>
      <c r="Y279" s="79" t="s">
        <v>823</v>
      </c>
    </row>
    <row r="280" spans="1:25" s="79" customFormat="1" x14ac:dyDescent="0.3">
      <c r="B280" s="79" t="s">
        <v>645</v>
      </c>
      <c r="C280" s="79" t="s">
        <v>900</v>
      </c>
      <c r="D280" s="79" t="s">
        <v>1114</v>
      </c>
      <c r="E280" s="80"/>
      <c r="F280" s="80"/>
      <c r="G280" s="80"/>
      <c r="K280" s="79" t="s">
        <v>1055</v>
      </c>
      <c r="L280" s="72" t="s">
        <v>377</v>
      </c>
      <c r="M280" s="79" t="s">
        <v>24</v>
      </c>
      <c r="N280" s="79" t="s">
        <v>860</v>
      </c>
      <c r="R280" s="82"/>
      <c r="S280" s="79" t="s">
        <v>362</v>
      </c>
      <c r="T280" s="79" t="s">
        <v>687</v>
      </c>
      <c r="U280" s="82">
        <v>15</v>
      </c>
      <c r="V280" s="84">
        <v>5238</v>
      </c>
      <c r="W280" s="79" t="s">
        <v>1131</v>
      </c>
      <c r="X280" s="79">
        <v>78570</v>
      </c>
      <c r="Y280" s="79" t="s">
        <v>823</v>
      </c>
    </row>
    <row r="281" spans="1:25" s="79" customFormat="1" x14ac:dyDescent="0.3">
      <c r="B281" s="79" t="s">
        <v>645</v>
      </c>
      <c r="C281" s="79" t="s">
        <v>900</v>
      </c>
      <c r="D281" s="79" t="s">
        <v>1114</v>
      </c>
      <c r="E281" s="80"/>
      <c r="F281" s="80"/>
      <c r="G281" s="80"/>
      <c r="K281" s="79" t="s">
        <v>1056</v>
      </c>
      <c r="L281" s="72" t="s">
        <v>732</v>
      </c>
      <c r="M281" s="79" t="s">
        <v>24</v>
      </c>
      <c r="N281" s="79" t="s">
        <v>860</v>
      </c>
      <c r="R281" s="82"/>
      <c r="S281" s="79" t="s">
        <v>362</v>
      </c>
      <c r="T281" s="79" t="s">
        <v>687</v>
      </c>
      <c r="U281" s="82">
        <v>5</v>
      </c>
      <c r="V281" s="84">
        <v>12312</v>
      </c>
      <c r="W281" s="79" t="s">
        <v>1131</v>
      </c>
      <c r="X281" s="79">
        <v>61560</v>
      </c>
      <c r="Y281" s="79" t="s">
        <v>823</v>
      </c>
    </row>
    <row r="282" spans="1:25" s="79" customFormat="1" x14ac:dyDescent="0.3">
      <c r="B282" s="79" t="s">
        <v>645</v>
      </c>
      <c r="C282" s="79" t="s">
        <v>900</v>
      </c>
      <c r="D282" s="79" t="s">
        <v>1114</v>
      </c>
      <c r="E282" s="80"/>
      <c r="F282" s="80"/>
      <c r="G282" s="80"/>
      <c r="K282" s="79" t="s">
        <v>1057</v>
      </c>
      <c r="L282" s="72" t="s">
        <v>376</v>
      </c>
      <c r="M282" s="79" t="s">
        <v>24</v>
      </c>
      <c r="N282" s="79" t="s">
        <v>860</v>
      </c>
      <c r="R282" s="82"/>
      <c r="S282" s="79" t="s">
        <v>362</v>
      </c>
      <c r="T282" s="79" t="s">
        <v>687</v>
      </c>
      <c r="U282" s="82">
        <v>8</v>
      </c>
      <c r="V282" s="84">
        <v>3000</v>
      </c>
      <c r="W282" s="79" t="s">
        <v>1131</v>
      </c>
      <c r="X282" s="79">
        <v>24000</v>
      </c>
      <c r="Y282" s="79" t="s">
        <v>823</v>
      </c>
    </row>
    <row r="283" spans="1:25" s="79" customFormat="1" x14ac:dyDescent="0.3">
      <c r="B283" s="79" t="s">
        <v>645</v>
      </c>
      <c r="C283" s="79" t="s">
        <v>900</v>
      </c>
      <c r="D283" s="79" t="s">
        <v>1114</v>
      </c>
      <c r="E283" s="80"/>
      <c r="F283" s="80"/>
      <c r="G283" s="80"/>
      <c r="K283" s="79" t="s">
        <v>1058</v>
      </c>
      <c r="L283" s="72" t="s">
        <v>375</v>
      </c>
      <c r="M283" s="79" t="s">
        <v>24</v>
      </c>
      <c r="N283" s="79" t="s">
        <v>860</v>
      </c>
      <c r="R283" s="82"/>
      <c r="S283" s="79" t="s">
        <v>362</v>
      </c>
      <c r="T283" s="79" t="s">
        <v>687</v>
      </c>
      <c r="U283" s="82">
        <v>8</v>
      </c>
      <c r="V283" s="84">
        <v>2640</v>
      </c>
      <c r="W283" s="79" t="s">
        <v>1131</v>
      </c>
      <c r="X283" s="79">
        <v>21120</v>
      </c>
      <c r="Y283" s="79" t="s">
        <v>823</v>
      </c>
    </row>
    <row r="284" spans="1:25" s="79" customFormat="1" x14ac:dyDescent="0.3">
      <c r="B284" s="79" t="s">
        <v>645</v>
      </c>
      <c r="C284" s="79" t="s">
        <v>900</v>
      </c>
      <c r="D284" s="79" t="s">
        <v>1114</v>
      </c>
      <c r="E284" s="80"/>
      <c r="F284" s="80"/>
      <c r="G284" s="80"/>
      <c r="H284" s="79" t="s">
        <v>381</v>
      </c>
      <c r="K284" s="79" t="s">
        <v>381</v>
      </c>
      <c r="L284" s="72" t="s">
        <v>374</v>
      </c>
      <c r="M284" s="79" t="s">
        <v>24</v>
      </c>
      <c r="N284" s="79" t="s">
        <v>860</v>
      </c>
      <c r="R284" s="82">
        <v>7</v>
      </c>
      <c r="S284" s="79" t="s">
        <v>362</v>
      </c>
      <c r="T284" s="79" t="s">
        <v>687</v>
      </c>
      <c r="U284" s="82">
        <v>15</v>
      </c>
      <c r="V284" s="84">
        <v>1900</v>
      </c>
      <c r="W284" s="79" t="s">
        <v>1131</v>
      </c>
      <c r="X284" s="79">
        <v>28500</v>
      </c>
      <c r="Y284" s="79" t="s">
        <v>823</v>
      </c>
    </row>
    <row r="285" spans="1:25" s="79" customFormat="1" x14ac:dyDescent="0.3">
      <c r="A285" s="79">
        <v>133</v>
      </c>
      <c r="B285" s="79" t="s">
        <v>645</v>
      </c>
      <c r="C285" s="79" t="s">
        <v>900</v>
      </c>
      <c r="D285" s="79" t="s">
        <v>1114</v>
      </c>
      <c r="E285" s="80"/>
      <c r="F285" s="80"/>
      <c r="G285" s="80"/>
      <c r="H285" s="79" t="s">
        <v>372</v>
      </c>
      <c r="K285" s="79" t="s">
        <v>372</v>
      </c>
      <c r="L285" s="72" t="s">
        <v>371</v>
      </c>
      <c r="M285" s="79" t="s">
        <v>24</v>
      </c>
      <c r="N285" s="79" t="s">
        <v>860</v>
      </c>
      <c r="Q285" s="79">
        <v>6</v>
      </c>
      <c r="R285" s="82">
        <v>6</v>
      </c>
      <c r="S285" s="79" t="s">
        <v>362</v>
      </c>
      <c r="T285" s="79" t="s">
        <v>687</v>
      </c>
      <c r="U285" s="82">
        <v>250</v>
      </c>
      <c r="V285" s="84">
        <v>586</v>
      </c>
      <c r="W285" s="79" t="s">
        <v>1131</v>
      </c>
      <c r="X285" s="79">
        <v>146500</v>
      </c>
      <c r="Y285" s="79" t="s">
        <v>823</v>
      </c>
    </row>
    <row r="286" spans="1:25" s="79" customFormat="1" x14ac:dyDescent="0.3">
      <c r="A286" s="79">
        <v>136</v>
      </c>
      <c r="B286" s="79" t="s">
        <v>645</v>
      </c>
      <c r="C286" s="79" t="s">
        <v>900</v>
      </c>
      <c r="D286" s="79" t="s">
        <v>1114</v>
      </c>
      <c r="E286" s="80"/>
      <c r="F286" s="80"/>
      <c r="G286" s="80"/>
      <c r="H286" s="79" t="s">
        <v>370</v>
      </c>
      <c r="K286" s="79" t="s">
        <v>370</v>
      </c>
      <c r="L286" s="72" t="s">
        <v>369</v>
      </c>
      <c r="M286" s="79" t="s">
        <v>24</v>
      </c>
      <c r="N286" s="79" t="s">
        <v>860</v>
      </c>
      <c r="P286" s="79">
        <v>5</v>
      </c>
      <c r="Q286" s="79">
        <v>4</v>
      </c>
      <c r="R286" s="82">
        <v>9</v>
      </c>
      <c r="S286" s="79" t="s">
        <v>362</v>
      </c>
      <c r="T286" s="79" t="s">
        <v>687</v>
      </c>
      <c r="U286" s="82">
        <v>250</v>
      </c>
      <c r="V286" s="84">
        <v>450</v>
      </c>
      <c r="W286" s="79" t="s">
        <v>1131</v>
      </c>
      <c r="X286" s="79">
        <v>112500</v>
      </c>
      <c r="Y286" s="79" t="s">
        <v>823</v>
      </c>
    </row>
    <row r="287" spans="1:25" s="79" customFormat="1" x14ac:dyDescent="0.3">
      <c r="A287" s="79">
        <v>137</v>
      </c>
      <c r="B287" s="79" t="s">
        <v>645</v>
      </c>
      <c r="C287" s="79" t="s">
        <v>900</v>
      </c>
      <c r="D287" s="79" t="s">
        <v>1114</v>
      </c>
      <c r="E287" s="80"/>
      <c r="F287" s="80"/>
      <c r="G287" s="80"/>
      <c r="H287" s="79" t="s">
        <v>368</v>
      </c>
      <c r="K287" s="79" t="s">
        <v>368</v>
      </c>
      <c r="L287" s="72" t="s">
        <v>367</v>
      </c>
      <c r="M287" s="79" t="s">
        <v>24</v>
      </c>
      <c r="N287" s="79" t="s">
        <v>860</v>
      </c>
      <c r="O287" s="79">
        <v>2</v>
      </c>
      <c r="P287" s="79">
        <v>5</v>
      </c>
      <c r="Q287" s="79">
        <v>2</v>
      </c>
      <c r="R287" s="82">
        <v>9</v>
      </c>
      <c r="S287" s="79" t="s">
        <v>362</v>
      </c>
      <c r="T287" s="79" t="s">
        <v>687</v>
      </c>
      <c r="U287" s="82">
        <v>30</v>
      </c>
      <c r="V287" s="84">
        <v>450</v>
      </c>
      <c r="W287" s="79" t="s">
        <v>1131</v>
      </c>
      <c r="X287" s="79">
        <v>13500</v>
      </c>
      <c r="Y287" s="79" t="s">
        <v>823</v>
      </c>
    </row>
    <row r="288" spans="1:25" s="79" customFormat="1" x14ac:dyDescent="0.3">
      <c r="A288" s="79">
        <v>138</v>
      </c>
      <c r="B288" s="79" t="s">
        <v>645</v>
      </c>
      <c r="C288" s="79" t="s">
        <v>900</v>
      </c>
      <c r="D288" s="79" t="s">
        <v>1114</v>
      </c>
      <c r="E288" s="80"/>
      <c r="F288" s="80"/>
      <c r="G288" s="80"/>
      <c r="H288" s="79" t="s">
        <v>366</v>
      </c>
      <c r="K288" s="79" t="s">
        <v>366</v>
      </c>
      <c r="L288" s="72" t="s">
        <v>365</v>
      </c>
      <c r="M288" s="79" t="s">
        <v>24</v>
      </c>
      <c r="N288" s="79" t="s">
        <v>860</v>
      </c>
      <c r="O288" s="79">
        <v>9</v>
      </c>
      <c r="P288" s="79">
        <v>7</v>
      </c>
      <c r="Q288" s="79">
        <v>8</v>
      </c>
      <c r="R288" s="82">
        <v>24</v>
      </c>
      <c r="S288" s="79" t="s">
        <v>362</v>
      </c>
      <c r="T288" s="79" t="s">
        <v>687</v>
      </c>
      <c r="U288" s="82">
        <v>50</v>
      </c>
      <c r="V288" s="84">
        <v>45</v>
      </c>
      <c r="W288" s="79" t="s">
        <v>1131</v>
      </c>
      <c r="X288" s="79">
        <v>2250</v>
      </c>
      <c r="Y288" s="79" t="s">
        <v>823</v>
      </c>
    </row>
    <row r="289" spans="1:25" s="79" customFormat="1" x14ac:dyDescent="0.3">
      <c r="A289" s="79">
        <v>892</v>
      </c>
      <c r="B289" s="79" t="s">
        <v>645</v>
      </c>
      <c r="C289" s="79" t="s">
        <v>900</v>
      </c>
      <c r="D289" s="79" t="s">
        <v>1114</v>
      </c>
      <c r="E289" s="80"/>
      <c r="F289" s="80"/>
      <c r="G289" s="80"/>
      <c r="H289" s="79" t="s">
        <v>364</v>
      </c>
      <c r="K289" s="79" t="s">
        <v>364</v>
      </c>
      <c r="L289" s="72" t="s">
        <v>363</v>
      </c>
      <c r="M289" s="79" t="s">
        <v>24</v>
      </c>
      <c r="N289" s="79" t="s">
        <v>860</v>
      </c>
      <c r="O289" s="79">
        <v>2</v>
      </c>
      <c r="P289" s="79">
        <v>4</v>
      </c>
      <c r="Q289" s="79">
        <v>3</v>
      </c>
      <c r="R289" s="82">
        <v>9</v>
      </c>
      <c r="S289" s="79" t="s">
        <v>362</v>
      </c>
      <c r="T289" s="79" t="s">
        <v>687</v>
      </c>
      <c r="U289" s="82">
        <v>20</v>
      </c>
      <c r="V289" s="84">
        <v>960</v>
      </c>
      <c r="W289" s="79" t="s">
        <v>1131</v>
      </c>
      <c r="X289" s="79">
        <v>19200</v>
      </c>
      <c r="Y289" s="79" t="s">
        <v>823</v>
      </c>
    </row>
    <row r="290" spans="1:25" s="79" customFormat="1" x14ac:dyDescent="0.3">
      <c r="A290" s="79">
        <v>1074</v>
      </c>
      <c r="B290" s="79" t="s">
        <v>644</v>
      </c>
      <c r="C290" s="79" t="s">
        <v>900</v>
      </c>
      <c r="D290" s="79" t="s">
        <v>1114</v>
      </c>
      <c r="E290" s="80"/>
      <c r="F290" s="80"/>
      <c r="G290" s="80"/>
      <c r="H290" s="79" t="s">
        <v>397</v>
      </c>
      <c r="K290" s="79" t="s">
        <v>397</v>
      </c>
      <c r="L290" s="72" t="s">
        <v>1557</v>
      </c>
      <c r="M290" s="79" t="s">
        <v>24</v>
      </c>
      <c r="N290" s="79" t="s">
        <v>860</v>
      </c>
      <c r="O290" s="79">
        <v>3</v>
      </c>
      <c r="P290" s="79">
        <v>4</v>
      </c>
      <c r="Q290" s="79">
        <v>1</v>
      </c>
      <c r="R290" s="82">
        <v>8</v>
      </c>
      <c r="S290" s="79" t="s">
        <v>362</v>
      </c>
      <c r="T290" s="79" t="s">
        <v>687</v>
      </c>
      <c r="U290" s="82">
        <v>8</v>
      </c>
      <c r="V290" s="84">
        <v>5155</v>
      </c>
      <c r="W290" s="79" t="s">
        <v>1131</v>
      </c>
      <c r="X290" s="79">
        <v>41240</v>
      </c>
      <c r="Y290" s="79" t="s">
        <v>823</v>
      </c>
    </row>
    <row r="291" spans="1:25" s="79" customFormat="1" x14ac:dyDescent="0.3">
      <c r="A291" s="79">
        <v>251</v>
      </c>
      <c r="B291" s="79" t="s">
        <v>647</v>
      </c>
      <c r="C291" s="79" t="s">
        <v>322</v>
      </c>
      <c r="D291" s="79" t="s">
        <v>1115</v>
      </c>
      <c r="E291" s="80"/>
      <c r="F291" s="80"/>
      <c r="G291" s="80"/>
      <c r="H291" s="79" t="s">
        <v>326</v>
      </c>
      <c r="K291" s="79" t="s">
        <v>326</v>
      </c>
      <c r="L291" s="72" t="s">
        <v>1558</v>
      </c>
      <c r="M291" s="79" t="s">
        <v>24</v>
      </c>
      <c r="N291" s="79" t="s">
        <v>322</v>
      </c>
      <c r="P291" s="79">
        <v>2</v>
      </c>
      <c r="Q291" s="79">
        <v>4</v>
      </c>
      <c r="R291" s="82">
        <v>6</v>
      </c>
      <c r="S291" s="79" t="s">
        <v>127</v>
      </c>
      <c r="T291" s="79" t="s">
        <v>687</v>
      </c>
      <c r="U291" s="83">
        <v>5</v>
      </c>
      <c r="V291" s="84">
        <v>2600</v>
      </c>
      <c r="W291" s="79" t="s">
        <v>1131</v>
      </c>
      <c r="X291" s="79">
        <v>13000</v>
      </c>
      <c r="Y291" s="79" t="s">
        <v>917</v>
      </c>
    </row>
    <row r="292" spans="1:25" s="79" customFormat="1" x14ac:dyDescent="0.3">
      <c r="A292" s="79">
        <v>251</v>
      </c>
      <c r="B292" s="79" t="s">
        <v>647</v>
      </c>
      <c r="C292" s="79" t="s">
        <v>322</v>
      </c>
      <c r="D292" s="79" t="s">
        <v>1115</v>
      </c>
      <c r="E292" s="80"/>
      <c r="F292" s="80"/>
      <c r="G292" s="80"/>
      <c r="H292" s="79" t="s">
        <v>326</v>
      </c>
      <c r="K292" s="79" t="s">
        <v>326</v>
      </c>
      <c r="L292" s="72" t="s">
        <v>1559</v>
      </c>
      <c r="M292" s="79" t="s">
        <v>24</v>
      </c>
      <c r="N292" s="79" t="s">
        <v>322</v>
      </c>
      <c r="R292" s="82"/>
      <c r="S292" s="79" t="s">
        <v>127</v>
      </c>
      <c r="T292" s="79" t="s">
        <v>687</v>
      </c>
      <c r="U292" s="83">
        <v>5</v>
      </c>
      <c r="V292" s="84">
        <v>10503</v>
      </c>
      <c r="W292" s="79" t="s">
        <v>1131</v>
      </c>
      <c r="X292" s="79">
        <v>52515</v>
      </c>
      <c r="Y292" s="79" t="s">
        <v>917</v>
      </c>
    </row>
    <row r="293" spans="1:25" s="79" customFormat="1" x14ac:dyDescent="0.3">
      <c r="A293" s="79">
        <v>1034</v>
      </c>
      <c r="B293" s="79" t="s">
        <v>647</v>
      </c>
      <c r="C293" s="79" t="s">
        <v>322</v>
      </c>
      <c r="D293" s="79" t="s">
        <v>1115</v>
      </c>
      <c r="E293" s="80"/>
      <c r="F293" s="80"/>
      <c r="G293" s="80"/>
      <c r="H293" s="79" t="s">
        <v>324</v>
      </c>
      <c r="K293" s="79" t="s">
        <v>324</v>
      </c>
      <c r="L293" s="72" t="s">
        <v>325</v>
      </c>
      <c r="M293" s="79" t="s">
        <v>24</v>
      </c>
      <c r="N293" s="79" t="s">
        <v>322</v>
      </c>
      <c r="O293" s="79">
        <v>4</v>
      </c>
      <c r="P293" s="79">
        <v>9</v>
      </c>
      <c r="Q293" s="79">
        <v>7</v>
      </c>
      <c r="R293" s="82">
        <v>20</v>
      </c>
      <c r="S293" s="79" t="s">
        <v>127</v>
      </c>
      <c r="T293" s="79" t="s">
        <v>687</v>
      </c>
      <c r="U293" s="83">
        <v>20</v>
      </c>
      <c r="V293" s="84">
        <v>10491</v>
      </c>
      <c r="W293" s="79" t="s">
        <v>1131</v>
      </c>
      <c r="X293" s="79">
        <v>209820</v>
      </c>
      <c r="Y293" s="79" t="s">
        <v>917</v>
      </c>
    </row>
    <row r="294" spans="1:25" s="79" customFormat="1" x14ac:dyDescent="0.3">
      <c r="A294" s="79">
        <v>1034</v>
      </c>
      <c r="B294" s="79" t="s">
        <v>647</v>
      </c>
      <c r="C294" s="79" t="s">
        <v>322</v>
      </c>
      <c r="D294" s="79" t="s">
        <v>1115</v>
      </c>
      <c r="E294" s="80"/>
      <c r="F294" s="80"/>
      <c r="G294" s="80"/>
      <c r="H294" s="79" t="s">
        <v>324</v>
      </c>
      <c r="K294" s="79" t="s">
        <v>324</v>
      </c>
      <c r="L294" s="72" t="s">
        <v>323</v>
      </c>
      <c r="M294" s="79" t="s">
        <v>24</v>
      </c>
      <c r="N294" s="79" t="s">
        <v>322</v>
      </c>
      <c r="R294" s="82"/>
      <c r="S294" s="79" t="s">
        <v>127</v>
      </c>
      <c r="T294" s="79" t="s">
        <v>687</v>
      </c>
      <c r="U294" s="83">
        <v>5</v>
      </c>
      <c r="V294" s="84">
        <v>30600</v>
      </c>
      <c r="W294" s="79" t="s">
        <v>1131</v>
      </c>
      <c r="X294" s="79">
        <v>153000</v>
      </c>
      <c r="Y294" s="79" t="s">
        <v>917</v>
      </c>
    </row>
    <row r="295" spans="1:25" s="79" customFormat="1" x14ac:dyDescent="0.3">
      <c r="B295" s="79" t="s">
        <v>649</v>
      </c>
      <c r="C295" s="79" t="s">
        <v>868</v>
      </c>
      <c r="D295" s="79" t="s">
        <v>1116</v>
      </c>
      <c r="E295" s="80"/>
      <c r="F295" s="80"/>
      <c r="G295" s="80"/>
      <c r="H295" s="79" t="s">
        <v>303</v>
      </c>
      <c r="K295" s="79" t="s">
        <v>303</v>
      </c>
      <c r="L295" s="72" t="s">
        <v>303</v>
      </c>
      <c r="M295" s="79" t="s">
        <v>746</v>
      </c>
      <c r="N295" s="79" t="s">
        <v>868</v>
      </c>
      <c r="O295" s="79">
        <v>8</v>
      </c>
      <c r="P295" s="79">
        <v>8</v>
      </c>
      <c r="Q295" s="79">
        <v>15</v>
      </c>
      <c r="R295" s="82">
        <v>31</v>
      </c>
      <c r="S295" s="79" t="s">
        <v>296</v>
      </c>
      <c r="T295" s="79" t="s">
        <v>700</v>
      </c>
      <c r="U295" s="82">
        <v>30</v>
      </c>
      <c r="V295" s="84">
        <v>5318</v>
      </c>
      <c r="W295" s="79" t="s">
        <v>1132</v>
      </c>
      <c r="X295" s="79">
        <v>159540</v>
      </c>
      <c r="Y295" s="79" t="s">
        <v>823</v>
      </c>
    </row>
    <row r="296" spans="1:25" s="79" customFormat="1" x14ac:dyDescent="0.3">
      <c r="B296" s="79" t="s">
        <v>649</v>
      </c>
      <c r="C296" s="79" t="s">
        <v>868</v>
      </c>
      <c r="D296" s="79" t="s">
        <v>1116</v>
      </c>
      <c r="E296" s="80"/>
      <c r="F296" s="80"/>
      <c r="G296" s="80"/>
      <c r="H296" s="79" t="s">
        <v>302</v>
      </c>
      <c r="K296" s="79" t="s">
        <v>302</v>
      </c>
      <c r="L296" s="72" t="s">
        <v>302</v>
      </c>
      <c r="M296" s="79" t="s">
        <v>746</v>
      </c>
      <c r="N296" s="79" t="s">
        <v>868</v>
      </c>
      <c r="P296" s="79">
        <v>8</v>
      </c>
      <c r="Q296" s="79">
        <v>11</v>
      </c>
      <c r="R296" s="82">
        <v>19</v>
      </c>
      <c r="S296" s="79" t="s">
        <v>296</v>
      </c>
      <c r="T296" s="79" t="s">
        <v>700</v>
      </c>
      <c r="U296" s="82">
        <v>20</v>
      </c>
      <c r="V296" s="84">
        <v>5681</v>
      </c>
      <c r="W296" s="79" t="s">
        <v>1132</v>
      </c>
      <c r="X296" s="79">
        <v>113620</v>
      </c>
      <c r="Y296" s="79" t="s">
        <v>823</v>
      </c>
    </row>
    <row r="297" spans="1:25" s="79" customFormat="1" x14ac:dyDescent="0.3">
      <c r="B297" s="79" t="s">
        <v>649</v>
      </c>
      <c r="C297" s="79" t="s">
        <v>868</v>
      </c>
      <c r="D297" s="79" t="s">
        <v>1116</v>
      </c>
      <c r="E297" s="80"/>
      <c r="F297" s="80"/>
      <c r="G297" s="80"/>
      <c r="H297" s="79" t="s">
        <v>301</v>
      </c>
      <c r="K297" s="79" t="s">
        <v>301</v>
      </c>
      <c r="L297" s="72" t="s">
        <v>301</v>
      </c>
      <c r="M297" s="79" t="s">
        <v>747</v>
      </c>
      <c r="N297" s="79" t="s">
        <v>868</v>
      </c>
      <c r="O297" s="79">
        <v>7</v>
      </c>
      <c r="P297" s="79">
        <v>5</v>
      </c>
      <c r="Q297" s="79">
        <v>5</v>
      </c>
      <c r="R297" s="82">
        <v>17</v>
      </c>
      <c r="S297" s="79" t="s">
        <v>296</v>
      </c>
      <c r="T297" s="79" t="s">
        <v>700</v>
      </c>
      <c r="U297" s="82">
        <v>20</v>
      </c>
      <c r="V297" s="84">
        <v>10724</v>
      </c>
      <c r="W297" s="79" t="s">
        <v>1133</v>
      </c>
      <c r="X297" s="79">
        <v>214480</v>
      </c>
      <c r="Y297" s="79" t="s">
        <v>823</v>
      </c>
    </row>
    <row r="298" spans="1:25" s="79" customFormat="1" x14ac:dyDescent="0.3">
      <c r="B298" s="79" t="s">
        <v>649</v>
      </c>
      <c r="C298" s="79" t="s">
        <v>868</v>
      </c>
      <c r="D298" s="79" t="s">
        <v>1116</v>
      </c>
      <c r="E298" s="80"/>
      <c r="F298" s="80"/>
      <c r="G298" s="80"/>
      <c r="H298" s="79" t="s">
        <v>300</v>
      </c>
      <c r="K298" s="79" t="s">
        <v>300</v>
      </c>
      <c r="L298" s="72" t="s">
        <v>300</v>
      </c>
      <c r="M298" s="79" t="s">
        <v>748</v>
      </c>
      <c r="N298" s="79" t="s">
        <v>868</v>
      </c>
      <c r="O298" s="79">
        <v>5</v>
      </c>
      <c r="P298" s="79">
        <v>3</v>
      </c>
      <c r="Q298" s="79">
        <v>3</v>
      </c>
      <c r="R298" s="82">
        <v>11</v>
      </c>
      <c r="S298" s="79" t="s">
        <v>296</v>
      </c>
      <c r="T298" s="79" t="s">
        <v>700</v>
      </c>
      <c r="U298" s="82">
        <v>10</v>
      </c>
      <c r="V298" s="84">
        <v>7169</v>
      </c>
      <c r="W298" s="79" t="s">
        <v>1134</v>
      </c>
      <c r="X298" s="79">
        <v>71690</v>
      </c>
      <c r="Y298" s="79" t="s">
        <v>823</v>
      </c>
    </row>
    <row r="299" spans="1:25" s="79" customFormat="1" x14ac:dyDescent="0.3">
      <c r="B299" s="79" t="s">
        <v>649</v>
      </c>
      <c r="C299" s="79" t="s">
        <v>868</v>
      </c>
      <c r="D299" s="79" t="s">
        <v>1116</v>
      </c>
      <c r="E299" s="80"/>
      <c r="F299" s="80"/>
      <c r="G299" s="80"/>
      <c r="H299" s="79" t="s">
        <v>299</v>
      </c>
      <c r="K299" s="79" t="s">
        <v>299</v>
      </c>
      <c r="L299" s="72" t="s">
        <v>299</v>
      </c>
      <c r="M299" s="79" t="s">
        <v>746</v>
      </c>
      <c r="N299" s="79" t="s">
        <v>868</v>
      </c>
      <c r="Q299" s="79">
        <v>9</v>
      </c>
      <c r="R299" s="82">
        <v>9</v>
      </c>
      <c r="S299" s="79" t="s">
        <v>296</v>
      </c>
      <c r="T299" s="79" t="s">
        <v>700</v>
      </c>
      <c r="U299" s="82">
        <v>10</v>
      </c>
      <c r="V299" s="84">
        <v>5318</v>
      </c>
      <c r="W299" s="79" t="s">
        <v>1132</v>
      </c>
      <c r="X299" s="79">
        <v>53180</v>
      </c>
      <c r="Y299" s="79" t="s">
        <v>823</v>
      </c>
    </row>
    <row r="300" spans="1:25" s="79" customFormat="1" x14ac:dyDescent="0.3">
      <c r="B300" s="79" t="s">
        <v>649</v>
      </c>
      <c r="C300" s="79" t="s">
        <v>868</v>
      </c>
      <c r="D300" s="79" t="s">
        <v>1116</v>
      </c>
      <c r="E300" s="80"/>
      <c r="F300" s="80"/>
      <c r="G300" s="80"/>
      <c r="H300" s="79" t="s">
        <v>298</v>
      </c>
      <c r="K300" s="79" t="s">
        <v>298</v>
      </c>
      <c r="L300" s="72" t="s">
        <v>298</v>
      </c>
      <c r="M300" s="79" t="s">
        <v>749</v>
      </c>
      <c r="N300" s="79" t="s">
        <v>868</v>
      </c>
      <c r="O300" s="79">
        <v>2</v>
      </c>
      <c r="P300" s="79">
        <v>2</v>
      </c>
      <c r="Q300" s="79">
        <v>3</v>
      </c>
      <c r="R300" s="82">
        <v>7</v>
      </c>
      <c r="S300" s="79" t="s">
        <v>296</v>
      </c>
      <c r="T300" s="79" t="s">
        <v>700</v>
      </c>
      <c r="U300" s="82">
        <v>5</v>
      </c>
      <c r="V300" s="84">
        <v>49781</v>
      </c>
      <c r="W300" s="79" t="s">
        <v>1135</v>
      </c>
      <c r="X300" s="79">
        <v>248905</v>
      </c>
      <c r="Y300" s="79" t="s">
        <v>823</v>
      </c>
    </row>
    <row r="301" spans="1:25" s="79" customFormat="1" x14ac:dyDescent="0.3">
      <c r="B301" s="79" t="s">
        <v>649</v>
      </c>
      <c r="C301" s="79" t="s">
        <v>868</v>
      </c>
      <c r="D301" s="79" t="s">
        <v>1116</v>
      </c>
      <c r="E301" s="80"/>
      <c r="F301" s="80"/>
      <c r="G301" s="80"/>
      <c r="H301" s="79" t="s">
        <v>297</v>
      </c>
      <c r="K301" s="79" t="s">
        <v>297</v>
      </c>
      <c r="L301" s="72" t="s">
        <v>297</v>
      </c>
      <c r="M301" s="79" t="s">
        <v>746</v>
      </c>
      <c r="N301" s="79" t="s">
        <v>868</v>
      </c>
      <c r="P301" s="79">
        <v>6</v>
      </c>
      <c r="R301" s="82">
        <v>6</v>
      </c>
      <c r="S301" s="79" t="s">
        <v>296</v>
      </c>
      <c r="T301" s="79" t="s">
        <v>700</v>
      </c>
      <c r="U301" s="82">
        <v>5</v>
      </c>
      <c r="V301" s="84">
        <v>5318</v>
      </c>
      <c r="W301" s="79" t="s">
        <v>1132</v>
      </c>
      <c r="X301" s="79">
        <v>26590</v>
      </c>
      <c r="Y301" s="79" t="s">
        <v>823</v>
      </c>
    </row>
    <row r="302" spans="1:25" s="79" customFormat="1" x14ac:dyDescent="0.3">
      <c r="B302" s="79" t="s">
        <v>640</v>
      </c>
      <c r="C302" s="79" t="s">
        <v>824</v>
      </c>
      <c r="D302" s="79" t="s">
        <v>1117</v>
      </c>
      <c r="E302" s="80" t="s">
        <v>613</v>
      </c>
      <c r="F302" s="80"/>
      <c r="G302" s="80"/>
      <c r="K302" s="79" t="s">
        <v>1059</v>
      </c>
      <c r="L302" s="72" t="s">
        <v>269</v>
      </c>
      <c r="M302" s="79" t="s">
        <v>24</v>
      </c>
      <c r="N302" s="79" t="s">
        <v>869</v>
      </c>
      <c r="R302" s="82"/>
      <c r="T302" s="79" t="s">
        <v>692</v>
      </c>
      <c r="U302" s="82">
        <v>15</v>
      </c>
      <c r="V302" s="84">
        <v>1176</v>
      </c>
      <c r="W302" s="79" t="s">
        <v>1131</v>
      </c>
      <c r="X302" s="79">
        <v>17640</v>
      </c>
      <c r="Y302" s="79" t="s">
        <v>823</v>
      </c>
    </row>
    <row r="303" spans="1:25" s="79" customFormat="1" x14ac:dyDescent="0.3">
      <c r="B303" s="79" t="s">
        <v>640</v>
      </c>
      <c r="C303" s="79" t="s">
        <v>824</v>
      </c>
      <c r="D303" s="79" t="s">
        <v>1117</v>
      </c>
      <c r="E303" s="80" t="s">
        <v>613</v>
      </c>
      <c r="F303" s="80"/>
      <c r="G303" s="80"/>
      <c r="K303" s="79" t="s">
        <v>1059</v>
      </c>
      <c r="L303" s="72" t="s">
        <v>268</v>
      </c>
      <c r="M303" s="79" t="s">
        <v>24</v>
      </c>
      <c r="N303" s="79" t="s">
        <v>869</v>
      </c>
      <c r="R303" s="82"/>
      <c r="T303" s="79" t="s">
        <v>692</v>
      </c>
      <c r="U303" s="82">
        <v>5</v>
      </c>
      <c r="V303" s="84">
        <v>1800</v>
      </c>
      <c r="W303" s="79" t="s">
        <v>1131</v>
      </c>
      <c r="X303" s="79">
        <v>9000</v>
      </c>
      <c r="Y303" s="79" t="s">
        <v>823</v>
      </c>
    </row>
    <row r="304" spans="1:25" s="79" customFormat="1" x14ac:dyDescent="0.3">
      <c r="B304" s="79" t="s">
        <v>640</v>
      </c>
      <c r="C304" s="79" t="s">
        <v>824</v>
      </c>
      <c r="D304" s="79" t="s">
        <v>1117</v>
      </c>
      <c r="E304" s="80" t="s">
        <v>613</v>
      </c>
      <c r="F304" s="80"/>
      <c r="G304" s="80"/>
      <c r="K304" s="79" t="s">
        <v>1059</v>
      </c>
      <c r="L304" s="72" t="s">
        <v>267</v>
      </c>
      <c r="M304" s="79" t="s">
        <v>24</v>
      </c>
      <c r="N304" s="79" t="s">
        <v>869</v>
      </c>
      <c r="R304" s="82"/>
      <c r="T304" s="79" t="s">
        <v>692</v>
      </c>
      <c r="U304" s="82">
        <v>20</v>
      </c>
      <c r="V304" s="84">
        <v>3300</v>
      </c>
      <c r="W304" s="79" t="s">
        <v>1131</v>
      </c>
      <c r="X304" s="79">
        <v>66000</v>
      </c>
      <c r="Y304" s="79" t="s">
        <v>823</v>
      </c>
    </row>
    <row r="305" spans="2:25" s="79" customFormat="1" x14ac:dyDescent="0.3">
      <c r="B305" s="79" t="s">
        <v>640</v>
      </c>
      <c r="C305" s="79" t="s">
        <v>824</v>
      </c>
      <c r="D305" s="79" t="s">
        <v>1117</v>
      </c>
      <c r="E305" s="80" t="s">
        <v>613</v>
      </c>
      <c r="F305" s="80"/>
      <c r="G305" s="80"/>
      <c r="K305" s="79" t="s">
        <v>1060</v>
      </c>
      <c r="L305" s="72" t="s">
        <v>266</v>
      </c>
      <c r="M305" s="79" t="s">
        <v>24</v>
      </c>
      <c r="N305" s="79" t="s">
        <v>869</v>
      </c>
      <c r="R305" s="82"/>
      <c r="T305" s="79" t="s">
        <v>692</v>
      </c>
      <c r="U305" s="82">
        <v>15</v>
      </c>
      <c r="V305" s="84">
        <v>1176</v>
      </c>
      <c r="W305" s="79" t="s">
        <v>1131</v>
      </c>
      <c r="X305" s="79">
        <v>17640</v>
      </c>
      <c r="Y305" s="79" t="s">
        <v>823</v>
      </c>
    </row>
    <row r="306" spans="2:25" s="79" customFormat="1" x14ac:dyDescent="0.3">
      <c r="B306" s="79" t="s">
        <v>640</v>
      </c>
      <c r="C306" s="79" t="s">
        <v>824</v>
      </c>
      <c r="D306" s="79" t="s">
        <v>1117</v>
      </c>
      <c r="E306" s="80" t="s">
        <v>613</v>
      </c>
      <c r="F306" s="80"/>
      <c r="G306" s="80"/>
      <c r="K306" s="79" t="s">
        <v>1061</v>
      </c>
      <c r="L306" s="72" t="s">
        <v>265</v>
      </c>
      <c r="M306" s="79" t="s">
        <v>24</v>
      </c>
      <c r="N306" s="79" t="s">
        <v>869</v>
      </c>
      <c r="R306" s="82"/>
      <c r="T306" s="79" t="s">
        <v>692</v>
      </c>
      <c r="U306" s="82">
        <v>20</v>
      </c>
      <c r="V306" s="84">
        <v>3300</v>
      </c>
      <c r="W306" s="79" t="s">
        <v>1131</v>
      </c>
      <c r="X306" s="79">
        <v>66000</v>
      </c>
      <c r="Y306" s="79" t="s">
        <v>823</v>
      </c>
    </row>
    <row r="307" spans="2:25" s="79" customFormat="1" x14ac:dyDescent="0.3">
      <c r="B307" s="79" t="s">
        <v>640</v>
      </c>
      <c r="C307" s="79" t="s">
        <v>824</v>
      </c>
      <c r="D307" s="79" t="s">
        <v>1117</v>
      </c>
      <c r="E307" s="80" t="s">
        <v>614</v>
      </c>
      <c r="F307" s="80"/>
      <c r="G307" s="80"/>
      <c r="K307" s="79" t="s">
        <v>1062</v>
      </c>
      <c r="L307" s="72" t="s">
        <v>264</v>
      </c>
      <c r="M307" s="79" t="s">
        <v>24</v>
      </c>
      <c r="N307" s="79" t="s">
        <v>869</v>
      </c>
      <c r="R307" s="82"/>
      <c r="T307" s="79" t="s">
        <v>692</v>
      </c>
      <c r="U307" s="82">
        <v>10</v>
      </c>
      <c r="V307" s="84">
        <v>358</v>
      </c>
      <c r="W307" s="79" t="s">
        <v>1131</v>
      </c>
      <c r="X307" s="79">
        <v>3580</v>
      </c>
      <c r="Y307" s="79" t="s">
        <v>823</v>
      </c>
    </row>
    <row r="308" spans="2:25" s="79" customFormat="1" x14ac:dyDescent="0.3">
      <c r="B308" s="79" t="s">
        <v>640</v>
      </c>
      <c r="C308" s="79" t="s">
        <v>824</v>
      </c>
      <c r="D308" s="79" t="s">
        <v>1117</v>
      </c>
      <c r="E308" s="80" t="s">
        <v>614</v>
      </c>
      <c r="F308" s="80"/>
      <c r="G308" s="80"/>
      <c r="K308" s="79" t="s">
        <v>1062</v>
      </c>
      <c r="L308" s="72" t="s">
        <v>263</v>
      </c>
      <c r="M308" s="79" t="s">
        <v>24</v>
      </c>
      <c r="N308" s="79" t="s">
        <v>869</v>
      </c>
      <c r="R308" s="82"/>
      <c r="T308" s="79" t="s">
        <v>692</v>
      </c>
      <c r="U308" s="82">
        <v>5</v>
      </c>
      <c r="V308" s="84">
        <v>622</v>
      </c>
      <c r="W308" s="79" t="s">
        <v>1131</v>
      </c>
      <c r="X308" s="79">
        <v>3110</v>
      </c>
      <c r="Y308" s="79" t="s">
        <v>823</v>
      </c>
    </row>
    <row r="309" spans="2:25" s="79" customFormat="1" x14ac:dyDescent="0.3">
      <c r="B309" s="79" t="s">
        <v>640</v>
      </c>
      <c r="C309" s="79" t="s">
        <v>824</v>
      </c>
      <c r="D309" s="79" t="s">
        <v>1117</v>
      </c>
      <c r="E309" s="80" t="s">
        <v>614</v>
      </c>
      <c r="F309" s="80"/>
      <c r="G309" s="80"/>
      <c r="K309" s="79" t="s">
        <v>1062</v>
      </c>
      <c r="L309" s="72" t="s">
        <v>262</v>
      </c>
      <c r="M309" s="79" t="s">
        <v>24</v>
      </c>
      <c r="N309" s="79" t="s">
        <v>869</v>
      </c>
      <c r="R309" s="82"/>
      <c r="T309" s="79" t="s">
        <v>692</v>
      </c>
      <c r="U309" s="82">
        <v>15</v>
      </c>
      <c r="V309" s="84">
        <v>1513</v>
      </c>
      <c r="W309" s="79" t="s">
        <v>1131</v>
      </c>
      <c r="X309" s="79">
        <v>22695</v>
      </c>
      <c r="Y309" s="79" t="s">
        <v>823</v>
      </c>
    </row>
    <row r="310" spans="2:25" s="79" customFormat="1" x14ac:dyDescent="0.3">
      <c r="B310" s="79" t="s">
        <v>640</v>
      </c>
      <c r="C310" s="79" t="s">
        <v>824</v>
      </c>
      <c r="D310" s="79" t="s">
        <v>1117</v>
      </c>
      <c r="E310" s="80" t="s">
        <v>614</v>
      </c>
      <c r="F310" s="80"/>
      <c r="G310" s="80"/>
      <c r="K310" s="79" t="s">
        <v>1062</v>
      </c>
      <c r="L310" s="72" t="s">
        <v>261</v>
      </c>
      <c r="M310" s="79" t="s">
        <v>24</v>
      </c>
      <c r="N310" s="79" t="s">
        <v>869</v>
      </c>
      <c r="R310" s="82"/>
      <c r="T310" s="79" t="s">
        <v>692</v>
      </c>
      <c r="U310" s="82">
        <v>10</v>
      </c>
      <c r="V310" s="84">
        <v>350</v>
      </c>
      <c r="W310" s="79" t="s">
        <v>1131</v>
      </c>
      <c r="X310" s="79">
        <v>3500</v>
      </c>
      <c r="Y310" s="79" t="s">
        <v>823</v>
      </c>
    </row>
    <row r="311" spans="2:25" s="79" customFormat="1" x14ac:dyDescent="0.3">
      <c r="B311" s="79" t="s">
        <v>640</v>
      </c>
      <c r="C311" s="79" t="s">
        <v>824</v>
      </c>
      <c r="D311" s="79" t="s">
        <v>1117</v>
      </c>
      <c r="E311" s="80" t="s">
        <v>614</v>
      </c>
      <c r="F311" s="80"/>
      <c r="G311" s="80"/>
      <c r="K311" s="79" t="s">
        <v>1062</v>
      </c>
      <c r="L311" s="72" t="s">
        <v>260</v>
      </c>
      <c r="M311" s="79" t="s">
        <v>24</v>
      </c>
      <c r="N311" s="79" t="s">
        <v>869</v>
      </c>
      <c r="R311" s="82"/>
      <c r="T311" s="79" t="s">
        <v>692</v>
      </c>
      <c r="U311" s="82">
        <v>15</v>
      </c>
      <c r="V311" s="84">
        <v>1500</v>
      </c>
      <c r="W311" s="79" t="s">
        <v>1131</v>
      </c>
      <c r="X311" s="79">
        <v>22500</v>
      </c>
      <c r="Y311" s="79" t="s">
        <v>823</v>
      </c>
    </row>
    <row r="312" spans="2:25" s="79" customFormat="1" x14ac:dyDescent="0.3">
      <c r="B312" s="79" t="s">
        <v>640</v>
      </c>
      <c r="C312" s="79" t="s">
        <v>824</v>
      </c>
      <c r="D312" s="79" t="s">
        <v>1117</v>
      </c>
      <c r="E312" s="80" t="s">
        <v>615</v>
      </c>
      <c r="F312" s="80"/>
      <c r="G312" s="80"/>
      <c r="K312" s="79" t="s">
        <v>1063</v>
      </c>
      <c r="L312" s="72" t="s">
        <v>259</v>
      </c>
      <c r="M312" s="79" t="s">
        <v>24</v>
      </c>
      <c r="N312" s="79" t="s">
        <v>869</v>
      </c>
      <c r="R312" s="82"/>
      <c r="T312" s="79" t="s">
        <v>692</v>
      </c>
      <c r="U312" s="82">
        <v>10</v>
      </c>
      <c r="V312" s="84">
        <v>436</v>
      </c>
      <c r="W312" s="79" t="s">
        <v>1131</v>
      </c>
      <c r="X312" s="79">
        <v>4360</v>
      </c>
      <c r="Y312" s="79" t="s">
        <v>823</v>
      </c>
    </row>
    <row r="313" spans="2:25" s="79" customFormat="1" x14ac:dyDescent="0.3">
      <c r="B313" s="79" t="s">
        <v>640</v>
      </c>
      <c r="C313" s="79" t="s">
        <v>824</v>
      </c>
      <c r="D313" s="79" t="s">
        <v>1117</v>
      </c>
      <c r="E313" s="80" t="s">
        <v>615</v>
      </c>
      <c r="F313" s="80"/>
      <c r="G313" s="80"/>
      <c r="K313" s="79" t="s">
        <v>1063</v>
      </c>
      <c r="L313" s="72" t="s">
        <v>258</v>
      </c>
      <c r="M313" s="79" t="s">
        <v>24</v>
      </c>
      <c r="N313" s="79" t="s">
        <v>869</v>
      </c>
      <c r="R313" s="82"/>
      <c r="T313" s="79" t="s">
        <v>692</v>
      </c>
      <c r="U313" s="82">
        <v>10</v>
      </c>
      <c r="V313" s="84">
        <v>3135</v>
      </c>
      <c r="W313" s="79" t="s">
        <v>1131</v>
      </c>
      <c r="X313" s="79">
        <v>31350</v>
      </c>
      <c r="Y313" s="79" t="s">
        <v>823</v>
      </c>
    </row>
    <row r="314" spans="2:25" s="79" customFormat="1" x14ac:dyDescent="0.3">
      <c r="B314" s="79" t="s">
        <v>640</v>
      </c>
      <c r="C314" s="79" t="s">
        <v>824</v>
      </c>
      <c r="D314" s="79" t="s">
        <v>1117</v>
      </c>
      <c r="E314" s="80" t="s">
        <v>616</v>
      </c>
      <c r="F314" s="80"/>
      <c r="G314" s="80"/>
      <c r="K314" s="79" t="s">
        <v>1064</v>
      </c>
      <c r="L314" s="72" t="s">
        <v>257</v>
      </c>
      <c r="M314" s="79" t="s">
        <v>24</v>
      </c>
      <c r="N314" s="79" t="s">
        <v>869</v>
      </c>
      <c r="R314" s="82"/>
      <c r="T314" s="79" t="s">
        <v>692</v>
      </c>
      <c r="U314" s="82">
        <v>10</v>
      </c>
      <c r="V314" s="84">
        <v>927</v>
      </c>
      <c r="W314" s="79" t="s">
        <v>1131</v>
      </c>
      <c r="X314" s="79">
        <v>9270</v>
      </c>
      <c r="Y314" s="79" t="s">
        <v>823</v>
      </c>
    </row>
    <row r="315" spans="2:25" s="79" customFormat="1" ht="13.95" customHeight="1" x14ac:dyDescent="0.3">
      <c r="B315" s="79" t="s">
        <v>640</v>
      </c>
      <c r="C315" s="79" t="s">
        <v>824</v>
      </c>
      <c r="D315" s="79" t="s">
        <v>1117</v>
      </c>
      <c r="E315" s="80" t="s">
        <v>616</v>
      </c>
      <c r="F315" s="80"/>
      <c r="G315" s="80"/>
      <c r="K315" s="79" t="s">
        <v>1064</v>
      </c>
      <c r="L315" s="72" t="s">
        <v>256</v>
      </c>
      <c r="M315" s="79" t="s">
        <v>24</v>
      </c>
      <c r="N315" s="79" t="s">
        <v>869</v>
      </c>
      <c r="R315" s="82"/>
      <c r="T315" s="79" t="s">
        <v>692</v>
      </c>
      <c r="U315" s="82">
        <v>4</v>
      </c>
      <c r="V315" s="84">
        <v>3035</v>
      </c>
      <c r="W315" s="79" t="s">
        <v>1131</v>
      </c>
      <c r="X315" s="79">
        <v>12140</v>
      </c>
      <c r="Y315" s="79" t="s">
        <v>823</v>
      </c>
    </row>
    <row r="316" spans="2:25" s="79" customFormat="1" x14ac:dyDescent="0.3">
      <c r="B316" s="79" t="s">
        <v>640</v>
      </c>
      <c r="C316" s="79" t="s">
        <v>824</v>
      </c>
      <c r="D316" s="79" t="s">
        <v>1117</v>
      </c>
      <c r="E316" s="80" t="s">
        <v>616</v>
      </c>
      <c r="F316" s="80"/>
      <c r="G316" s="80"/>
      <c r="K316" s="79" t="s">
        <v>1064</v>
      </c>
      <c r="L316" s="72" t="s">
        <v>255</v>
      </c>
      <c r="M316" s="79" t="s">
        <v>24</v>
      </c>
      <c r="N316" s="79" t="s">
        <v>869</v>
      </c>
      <c r="R316" s="82"/>
      <c r="T316" s="79" t="s">
        <v>692</v>
      </c>
      <c r="U316" s="82">
        <v>5</v>
      </c>
      <c r="V316" s="84">
        <v>6000</v>
      </c>
      <c r="W316" s="79" t="s">
        <v>1131</v>
      </c>
      <c r="X316" s="79">
        <v>30000</v>
      </c>
      <c r="Y316" s="79" t="s">
        <v>823</v>
      </c>
    </row>
    <row r="317" spans="2:25" s="79" customFormat="1" x14ac:dyDescent="0.3">
      <c r="B317" s="79" t="s">
        <v>640</v>
      </c>
      <c r="C317" s="79" t="s">
        <v>824</v>
      </c>
      <c r="D317" s="79" t="s">
        <v>1117</v>
      </c>
      <c r="E317" s="80" t="s">
        <v>616</v>
      </c>
      <c r="F317" s="80"/>
      <c r="G317" s="80"/>
      <c r="K317" s="79" t="s">
        <v>1065</v>
      </c>
      <c r="L317" s="72" t="s">
        <v>254</v>
      </c>
      <c r="M317" s="79" t="s">
        <v>24</v>
      </c>
      <c r="N317" s="79" t="s">
        <v>869</v>
      </c>
      <c r="R317" s="82"/>
      <c r="T317" s="79" t="s">
        <v>692</v>
      </c>
      <c r="U317" s="82">
        <v>10</v>
      </c>
      <c r="V317" s="84">
        <v>2000</v>
      </c>
      <c r="W317" s="79" t="s">
        <v>1131</v>
      </c>
      <c r="X317" s="79">
        <v>20000</v>
      </c>
      <c r="Y317" s="79" t="s">
        <v>823</v>
      </c>
    </row>
    <row r="318" spans="2:25" s="79" customFormat="1" x14ac:dyDescent="0.3">
      <c r="B318" s="79" t="s">
        <v>640</v>
      </c>
      <c r="C318" s="79" t="s">
        <v>824</v>
      </c>
      <c r="D318" s="79" t="s">
        <v>1117</v>
      </c>
      <c r="E318" s="80" t="s">
        <v>616</v>
      </c>
      <c r="F318" s="80"/>
      <c r="G318" s="80"/>
      <c r="K318" s="79" t="s">
        <v>1065</v>
      </c>
      <c r="L318" s="72" t="s">
        <v>253</v>
      </c>
      <c r="M318" s="79" t="s">
        <v>24</v>
      </c>
      <c r="N318" s="79" t="s">
        <v>869</v>
      </c>
      <c r="R318" s="82"/>
      <c r="T318" s="79" t="s">
        <v>692</v>
      </c>
      <c r="U318" s="82">
        <v>5</v>
      </c>
      <c r="V318" s="84">
        <v>3687</v>
      </c>
      <c r="W318" s="79" t="s">
        <v>1131</v>
      </c>
      <c r="X318" s="79">
        <v>18435</v>
      </c>
      <c r="Y318" s="79" t="s">
        <v>823</v>
      </c>
    </row>
    <row r="319" spans="2:25" s="79" customFormat="1" x14ac:dyDescent="0.3">
      <c r="B319" s="79" t="s">
        <v>640</v>
      </c>
      <c r="C319" s="79" t="s">
        <v>824</v>
      </c>
      <c r="D319" s="79" t="s">
        <v>1117</v>
      </c>
      <c r="E319" s="80" t="s">
        <v>617</v>
      </c>
      <c r="F319" s="80"/>
      <c r="G319" s="80"/>
      <c r="K319" s="79" t="s">
        <v>1066</v>
      </c>
      <c r="L319" s="72" t="s">
        <v>252</v>
      </c>
      <c r="M319" s="79" t="s">
        <v>24</v>
      </c>
      <c r="N319" s="79" t="s">
        <v>869</v>
      </c>
      <c r="R319" s="82"/>
      <c r="T319" s="79" t="s">
        <v>692</v>
      </c>
      <c r="U319" s="82">
        <v>10</v>
      </c>
      <c r="V319" s="84">
        <v>682</v>
      </c>
      <c r="W319" s="79" t="s">
        <v>1131</v>
      </c>
      <c r="X319" s="79">
        <v>6820</v>
      </c>
      <c r="Y319" s="79" t="s">
        <v>823</v>
      </c>
    </row>
    <row r="320" spans="2:25" s="79" customFormat="1" x14ac:dyDescent="0.3">
      <c r="B320" s="79" t="s">
        <v>640</v>
      </c>
      <c r="C320" s="79" t="s">
        <v>824</v>
      </c>
      <c r="D320" s="79" t="s">
        <v>1117</v>
      </c>
      <c r="E320" s="80" t="s">
        <v>617</v>
      </c>
      <c r="F320" s="80"/>
      <c r="G320" s="80"/>
      <c r="K320" s="79" t="s">
        <v>1066</v>
      </c>
      <c r="L320" s="72" t="s">
        <v>753</v>
      </c>
      <c r="M320" s="79" t="s">
        <v>24</v>
      </c>
      <c r="N320" s="79" t="s">
        <v>869</v>
      </c>
      <c r="R320" s="82"/>
      <c r="T320" s="79" t="s">
        <v>692</v>
      </c>
      <c r="U320" s="82">
        <v>10</v>
      </c>
      <c r="V320" s="84">
        <v>1466</v>
      </c>
      <c r="W320" s="79" t="s">
        <v>1131</v>
      </c>
      <c r="X320" s="79">
        <v>14660</v>
      </c>
      <c r="Y320" s="79" t="s">
        <v>823</v>
      </c>
    </row>
    <row r="321" spans="1:25" s="79" customFormat="1" x14ac:dyDescent="0.3">
      <c r="B321" s="79" t="s">
        <v>640</v>
      </c>
      <c r="C321" s="79" t="s">
        <v>824</v>
      </c>
      <c r="D321" s="79" t="s">
        <v>1117</v>
      </c>
      <c r="E321" s="80" t="s">
        <v>617</v>
      </c>
      <c r="F321" s="80"/>
      <c r="G321" s="80"/>
      <c r="K321" s="79" t="s">
        <v>1066</v>
      </c>
      <c r="L321" s="72" t="s">
        <v>251</v>
      </c>
      <c r="M321" s="79" t="s">
        <v>24</v>
      </c>
      <c r="N321" s="79" t="s">
        <v>869</v>
      </c>
      <c r="R321" s="82"/>
      <c r="T321" s="79" t="s">
        <v>692</v>
      </c>
      <c r="U321" s="82">
        <v>5</v>
      </c>
      <c r="V321" s="84">
        <v>3000</v>
      </c>
      <c r="W321" s="79" t="s">
        <v>1131</v>
      </c>
      <c r="X321" s="79">
        <v>15000</v>
      </c>
      <c r="Y321" s="79" t="s">
        <v>823</v>
      </c>
    </row>
    <row r="322" spans="1:25" s="79" customFormat="1" x14ac:dyDescent="0.3">
      <c r="B322" s="79" t="s">
        <v>640</v>
      </c>
      <c r="C322" s="79" t="s">
        <v>824</v>
      </c>
      <c r="D322" s="79" t="s">
        <v>1117</v>
      </c>
      <c r="E322" s="80" t="s">
        <v>617</v>
      </c>
      <c r="F322" s="80"/>
      <c r="G322" s="80"/>
      <c r="K322" s="79" t="s">
        <v>1067</v>
      </c>
      <c r="L322" s="72" t="s">
        <v>250</v>
      </c>
      <c r="M322" s="79" t="s">
        <v>24</v>
      </c>
      <c r="N322" s="79" t="s">
        <v>869</v>
      </c>
      <c r="R322" s="82"/>
      <c r="T322" s="79" t="s">
        <v>692</v>
      </c>
      <c r="U322" s="82">
        <v>10</v>
      </c>
      <c r="V322" s="84">
        <v>600</v>
      </c>
      <c r="W322" s="79" t="s">
        <v>1131</v>
      </c>
      <c r="X322" s="79">
        <v>6000</v>
      </c>
      <c r="Y322" s="79" t="s">
        <v>823</v>
      </c>
    </row>
    <row r="323" spans="1:25" s="79" customFormat="1" x14ac:dyDescent="0.3">
      <c r="B323" s="79" t="s">
        <v>640</v>
      </c>
      <c r="C323" s="79" t="s">
        <v>824</v>
      </c>
      <c r="D323" s="79" t="s">
        <v>1117</v>
      </c>
      <c r="E323" s="80" t="s">
        <v>617</v>
      </c>
      <c r="F323" s="80"/>
      <c r="G323" s="80"/>
      <c r="K323" s="79" t="s">
        <v>1067</v>
      </c>
      <c r="L323" s="72" t="s">
        <v>249</v>
      </c>
      <c r="M323" s="79" t="s">
        <v>24</v>
      </c>
      <c r="N323" s="79" t="s">
        <v>869</v>
      </c>
      <c r="R323" s="82"/>
      <c r="T323" s="79" t="s">
        <v>692</v>
      </c>
      <c r="U323" s="82">
        <v>5</v>
      </c>
      <c r="V323" s="84">
        <v>3135</v>
      </c>
      <c r="W323" s="79" t="s">
        <v>1131</v>
      </c>
      <c r="X323" s="79">
        <v>15675</v>
      </c>
      <c r="Y323" s="79" t="s">
        <v>823</v>
      </c>
    </row>
    <row r="324" spans="1:25" s="79" customFormat="1" x14ac:dyDescent="0.3">
      <c r="B324" s="79" t="s">
        <v>640</v>
      </c>
      <c r="C324" s="79" t="s">
        <v>824</v>
      </c>
      <c r="D324" s="79" t="s">
        <v>1117</v>
      </c>
      <c r="E324" s="80" t="s">
        <v>618</v>
      </c>
      <c r="F324" s="80"/>
      <c r="G324" s="80"/>
      <c r="K324" s="79" t="s">
        <v>1068</v>
      </c>
      <c r="L324" s="72" t="s">
        <v>248</v>
      </c>
      <c r="M324" s="79" t="s">
        <v>24</v>
      </c>
      <c r="N324" s="79" t="s">
        <v>869</v>
      </c>
      <c r="R324" s="82"/>
      <c r="T324" s="79" t="s">
        <v>692</v>
      </c>
      <c r="U324" s="82">
        <v>15</v>
      </c>
      <c r="V324" s="84">
        <v>400</v>
      </c>
      <c r="W324" s="79" t="s">
        <v>1131</v>
      </c>
      <c r="X324" s="79">
        <v>6000</v>
      </c>
      <c r="Y324" s="79" t="s">
        <v>823</v>
      </c>
    </row>
    <row r="325" spans="1:25" s="79" customFormat="1" x14ac:dyDescent="0.3">
      <c r="B325" s="79" t="s">
        <v>640</v>
      </c>
      <c r="C325" s="79" t="s">
        <v>824</v>
      </c>
      <c r="D325" s="79" t="s">
        <v>1117</v>
      </c>
      <c r="E325" s="80" t="s">
        <v>618</v>
      </c>
      <c r="F325" s="80"/>
      <c r="G325" s="80"/>
      <c r="K325" s="79" t="s">
        <v>1068</v>
      </c>
      <c r="L325" s="72" t="s">
        <v>247</v>
      </c>
      <c r="M325" s="79" t="s">
        <v>24</v>
      </c>
      <c r="N325" s="79" t="s">
        <v>869</v>
      </c>
      <c r="R325" s="82"/>
      <c r="T325" s="79" t="s">
        <v>692</v>
      </c>
      <c r="U325" s="82">
        <v>5</v>
      </c>
      <c r="V325" s="84">
        <v>900</v>
      </c>
      <c r="W325" s="79" t="s">
        <v>1131</v>
      </c>
      <c r="X325" s="79">
        <v>4500</v>
      </c>
      <c r="Y325" s="79" t="s">
        <v>823</v>
      </c>
    </row>
    <row r="326" spans="1:25" s="79" customFormat="1" ht="16.95" customHeight="1" x14ac:dyDescent="0.3">
      <c r="B326" s="79" t="s">
        <v>640</v>
      </c>
      <c r="C326" s="79" t="s">
        <v>824</v>
      </c>
      <c r="D326" s="79" t="s">
        <v>1117</v>
      </c>
      <c r="E326" s="80" t="s">
        <v>618</v>
      </c>
      <c r="F326" s="80"/>
      <c r="G326" s="80"/>
      <c r="K326" s="79" t="s">
        <v>1068</v>
      </c>
      <c r="L326" s="72" t="s">
        <v>246</v>
      </c>
      <c r="M326" s="79" t="s">
        <v>24</v>
      </c>
      <c r="N326" s="79" t="s">
        <v>869</v>
      </c>
      <c r="R326" s="82"/>
      <c r="T326" s="79" t="s">
        <v>692</v>
      </c>
      <c r="U326" s="82">
        <v>54</v>
      </c>
      <c r="V326" s="84">
        <v>1500</v>
      </c>
      <c r="W326" s="79" t="s">
        <v>1131</v>
      </c>
      <c r="X326" s="79">
        <v>81000</v>
      </c>
      <c r="Y326" s="79" t="s">
        <v>823</v>
      </c>
    </row>
    <row r="327" spans="1:25" s="79" customFormat="1" x14ac:dyDescent="0.3">
      <c r="B327" s="79" t="s">
        <v>640</v>
      </c>
      <c r="C327" s="79" t="s">
        <v>824</v>
      </c>
      <c r="D327" s="79" t="s">
        <v>1117</v>
      </c>
      <c r="E327" s="80" t="s">
        <v>618</v>
      </c>
      <c r="F327" s="80"/>
      <c r="G327" s="80"/>
      <c r="K327" s="79" t="s">
        <v>1069</v>
      </c>
      <c r="L327" s="72" t="s">
        <v>245</v>
      </c>
      <c r="M327" s="79" t="s">
        <v>24</v>
      </c>
      <c r="N327" s="79" t="s">
        <v>869</v>
      </c>
      <c r="R327" s="82"/>
      <c r="T327" s="79" t="s">
        <v>692</v>
      </c>
      <c r="U327" s="82">
        <v>15</v>
      </c>
      <c r="V327" s="84">
        <v>312</v>
      </c>
      <c r="W327" s="79" t="s">
        <v>1131</v>
      </c>
      <c r="X327" s="79">
        <v>4680</v>
      </c>
      <c r="Y327" s="79" t="s">
        <v>823</v>
      </c>
    </row>
    <row r="328" spans="1:25" s="79" customFormat="1" x14ac:dyDescent="0.3">
      <c r="B328" s="79" t="s">
        <v>640</v>
      </c>
      <c r="C328" s="79" t="s">
        <v>824</v>
      </c>
      <c r="D328" s="79" t="s">
        <v>1117</v>
      </c>
      <c r="E328" s="80" t="s">
        <v>618</v>
      </c>
      <c r="F328" s="80"/>
      <c r="G328" s="80"/>
      <c r="K328" s="79" t="s">
        <v>1069</v>
      </c>
      <c r="L328" s="72" t="s">
        <v>244</v>
      </c>
      <c r="M328" s="79" t="s">
        <v>24</v>
      </c>
      <c r="N328" s="79" t="s">
        <v>869</v>
      </c>
      <c r="R328" s="82"/>
      <c r="T328" s="79" t="s">
        <v>692</v>
      </c>
      <c r="U328" s="82">
        <v>20</v>
      </c>
      <c r="V328" s="84">
        <v>1500</v>
      </c>
      <c r="W328" s="79" t="s">
        <v>1131</v>
      </c>
      <c r="X328" s="79">
        <v>30000</v>
      </c>
      <c r="Y328" s="79" t="s">
        <v>823</v>
      </c>
    </row>
    <row r="329" spans="1:25" s="79" customFormat="1" x14ac:dyDescent="0.3">
      <c r="A329" s="79">
        <v>1380</v>
      </c>
      <c r="B329" s="79" t="s">
        <v>640</v>
      </c>
      <c r="C329" s="79" t="s">
        <v>824</v>
      </c>
      <c r="D329" s="79" t="s">
        <v>1117</v>
      </c>
      <c r="E329" s="80" t="s">
        <v>619</v>
      </c>
      <c r="F329" s="80"/>
      <c r="G329" s="80"/>
      <c r="H329" s="79" t="s">
        <v>243</v>
      </c>
      <c r="K329" s="79" t="s">
        <v>1070</v>
      </c>
      <c r="L329" s="72" t="s">
        <v>557</v>
      </c>
      <c r="M329" s="79" t="s">
        <v>24</v>
      </c>
      <c r="N329" s="79" t="s">
        <v>869</v>
      </c>
      <c r="P329" s="79">
        <v>10</v>
      </c>
      <c r="R329" s="82">
        <v>10</v>
      </c>
      <c r="T329" s="79" t="s">
        <v>692</v>
      </c>
      <c r="U329" s="82">
        <v>30</v>
      </c>
      <c r="V329" s="84">
        <v>1200</v>
      </c>
      <c r="W329" s="79" t="s">
        <v>1131</v>
      </c>
      <c r="X329" s="79">
        <v>36000</v>
      </c>
      <c r="Y329" s="79" t="s">
        <v>823</v>
      </c>
    </row>
    <row r="330" spans="1:25" s="79" customFormat="1" x14ac:dyDescent="0.3">
      <c r="A330" s="79">
        <v>1380</v>
      </c>
      <c r="B330" s="79" t="s">
        <v>640</v>
      </c>
      <c r="C330" s="79" t="s">
        <v>824</v>
      </c>
      <c r="D330" s="79" t="s">
        <v>1117</v>
      </c>
      <c r="E330" s="80" t="s">
        <v>619</v>
      </c>
      <c r="F330" s="80"/>
      <c r="G330" s="80"/>
      <c r="H330" s="79" t="s">
        <v>243</v>
      </c>
      <c r="K330" s="79" t="s">
        <v>1071</v>
      </c>
      <c r="L330" s="72" t="s">
        <v>752</v>
      </c>
      <c r="M330" s="79" t="s">
        <v>24</v>
      </c>
      <c r="N330" s="79" t="s">
        <v>869</v>
      </c>
      <c r="R330" s="82"/>
      <c r="T330" s="79" t="s">
        <v>692</v>
      </c>
      <c r="U330" s="82">
        <v>30</v>
      </c>
      <c r="V330" s="84">
        <v>1250</v>
      </c>
      <c r="W330" s="79" t="s">
        <v>1131</v>
      </c>
      <c r="X330" s="79">
        <v>37500</v>
      </c>
      <c r="Y330" s="79" t="s">
        <v>823</v>
      </c>
    </row>
    <row r="331" spans="1:25" s="79" customFormat="1" x14ac:dyDescent="0.3">
      <c r="A331" s="79">
        <v>1380</v>
      </c>
      <c r="B331" s="79" t="s">
        <v>640</v>
      </c>
      <c r="C331" s="79" t="s">
        <v>824</v>
      </c>
      <c r="D331" s="79" t="s">
        <v>1117</v>
      </c>
      <c r="E331" s="80" t="s">
        <v>619</v>
      </c>
      <c r="F331" s="80"/>
      <c r="G331" s="80"/>
      <c r="H331" s="79" t="s">
        <v>243</v>
      </c>
      <c r="K331" s="79" t="s">
        <v>1072</v>
      </c>
      <c r="L331" s="72" t="s">
        <v>556</v>
      </c>
      <c r="M331" s="79" t="s">
        <v>24</v>
      </c>
      <c r="N331" s="79" t="s">
        <v>869</v>
      </c>
      <c r="R331" s="82"/>
      <c r="T331" s="79" t="s">
        <v>692</v>
      </c>
      <c r="U331" s="82">
        <v>55</v>
      </c>
      <c r="V331" s="84">
        <v>1815</v>
      </c>
      <c r="W331" s="79" t="s">
        <v>1131</v>
      </c>
      <c r="X331" s="79">
        <v>99825</v>
      </c>
      <c r="Y331" s="79" t="s">
        <v>823</v>
      </c>
    </row>
    <row r="332" spans="1:25" s="79" customFormat="1" x14ac:dyDescent="0.3">
      <c r="A332" s="79">
        <v>1407</v>
      </c>
      <c r="B332" s="79" t="s">
        <v>640</v>
      </c>
      <c r="C332" s="79" t="s">
        <v>824</v>
      </c>
      <c r="D332" s="79" t="s">
        <v>1117</v>
      </c>
      <c r="E332" s="80" t="s">
        <v>615</v>
      </c>
      <c r="F332" s="80"/>
      <c r="G332" s="80"/>
      <c r="H332" s="79" t="s">
        <v>242</v>
      </c>
      <c r="K332" s="79" t="s">
        <v>242</v>
      </c>
      <c r="L332" s="72" t="s">
        <v>558</v>
      </c>
      <c r="M332" s="79" t="s">
        <v>24</v>
      </c>
      <c r="N332" s="79" t="s">
        <v>869</v>
      </c>
      <c r="O332" s="79">
        <v>2</v>
      </c>
      <c r="P332" s="79">
        <v>5</v>
      </c>
      <c r="Q332" s="79">
        <v>2</v>
      </c>
      <c r="R332" s="82">
        <v>9</v>
      </c>
      <c r="T332" s="79" t="s">
        <v>692</v>
      </c>
      <c r="U332" s="82">
        <v>10</v>
      </c>
      <c r="V332" s="84">
        <v>502</v>
      </c>
      <c r="W332" s="79" t="s">
        <v>1131</v>
      </c>
      <c r="X332" s="79">
        <v>5020</v>
      </c>
      <c r="Y332" s="79" t="s">
        <v>823</v>
      </c>
    </row>
    <row r="333" spans="1:25" s="79" customFormat="1" x14ac:dyDescent="0.3">
      <c r="A333" s="79">
        <v>1407</v>
      </c>
      <c r="B333" s="79" t="s">
        <v>640</v>
      </c>
      <c r="C333" s="79" t="s">
        <v>824</v>
      </c>
      <c r="D333" s="79" t="s">
        <v>1117</v>
      </c>
      <c r="E333" s="80" t="s">
        <v>615</v>
      </c>
      <c r="F333" s="80"/>
      <c r="G333" s="80"/>
      <c r="H333" s="79" t="s">
        <v>242</v>
      </c>
      <c r="K333" s="79" t="s">
        <v>242</v>
      </c>
      <c r="L333" s="72" t="s">
        <v>559</v>
      </c>
      <c r="M333" s="79" t="s">
        <v>24</v>
      </c>
      <c r="N333" s="79" t="s">
        <v>869</v>
      </c>
      <c r="R333" s="82"/>
      <c r="T333" s="79" t="s">
        <v>692</v>
      </c>
      <c r="U333" s="82">
        <v>5</v>
      </c>
      <c r="V333" s="84">
        <v>1044</v>
      </c>
      <c r="W333" s="79" t="s">
        <v>1131</v>
      </c>
      <c r="X333" s="79">
        <v>5220</v>
      </c>
      <c r="Y333" s="79" t="s">
        <v>823</v>
      </c>
    </row>
    <row r="334" spans="1:25" s="79" customFormat="1" x14ac:dyDescent="0.3">
      <c r="A334" s="79">
        <v>1407</v>
      </c>
      <c r="B334" s="79" t="s">
        <v>640</v>
      </c>
      <c r="C334" s="79" t="s">
        <v>824</v>
      </c>
      <c r="D334" s="79" t="s">
        <v>1117</v>
      </c>
      <c r="E334" s="80" t="s">
        <v>615</v>
      </c>
      <c r="F334" s="80"/>
      <c r="G334" s="80"/>
      <c r="H334" s="79" t="s">
        <v>242</v>
      </c>
      <c r="K334" s="79" t="s">
        <v>242</v>
      </c>
      <c r="L334" s="72" t="s">
        <v>560</v>
      </c>
      <c r="M334" s="79" t="s">
        <v>24</v>
      </c>
      <c r="N334" s="79" t="s">
        <v>869</v>
      </c>
      <c r="R334" s="82"/>
      <c r="T334" s="79" t="s">
        <v>692</v>
      </c>
      <c r="U334" s="82">
        <v>10</v>
      </c>
      <c r="V334" s="84">
        <v>1251</v>
      </c>
      <c r="W334" s="79" t="s">
        <v>1131</v>
      </c>
      <c r="X334" s="79">
        <v>12510</v>
      </c>
      <c r="Y334" s="79" t="s">
        <v>823</v>
      </c>
    </row>
    <row r="335" spans="1:25" s="79" customFormat="1" x14ac:dyDescent="0.3">
      <c r="A335" s="79">
        <v>1381</v>
      </c>
      <c r="B335" s="79" t="s">
        <v>640</v>
      </c>
      <c r="C335" s="79" t="s">
        <v>824</v>
      </c>
      <c r="D335" s="79" t="s">
        <v>1117</v>
      </c>
      <c r="E335" s="80" t="s">
        <v>619</v>
      </c>
      <c r="F335" s="80"/>
      <c r="G335" s="80"/>
      <c r="H335" s="79" t="s">
        <v>239</v>
      </c>
      <c r="K335" s="79" t="s">
        <v>239</v>
      </c>
      <c r="L335" s="72" t="s">
        <v>241</v>
      </c>
      <c r="M335" s="79" t="s">
        <v>24</v>
      </c>
      <c r="N335" s="79" t="s">
        <v>869</v>
      </c>
      <c r="O335" s="79">
        <v>6</v>
      </c>
      <c r="P335" s="79">
        <v>2</v>
      </c>
      <c r="Q335" s="79">
        <v>2</v>
      </c>
      <c r="R335" s="82">
        <v>10</v>
      </c>
      <c r="T335" s="79" t="s">
        <v>692</v>
      </c>
      <c r="U335" s="82">
        <v>40</v>
      </c>
      <c r="V335" s="84">
        <v>405</v>
      </c>
      <c r="W335" s="79" t="s">
        <v>1131</v>
      </c>
      <c r="X335" s="79">
        <v>16200</v>
      </c>
      <c r="Y335" s="79" t="s">
        <v>823</v>
      </c>
    </row>
    <row r="336" spans="1:25" s="79" customFormat="1" x14ac:dyDescent="0.3">
      <c r="A336" s="79">
        <v>1381</v>
      </c>
      <c r="B336" s="79" t="s">
        <v>640</v>
      </c>
      <c r="C336" s="79" t="s">
        <v>824</v>
      </c>
      <c r="D336" s="79" t="s">
        <v>1117</v>
      </c>
      <c r="E336" s="80" t="s">
        <v>619</v>
      </c>
      <c r="F336" s="80"/>
      <c r="G336" s="80"/>
      <c r="H336" s="79" t="s">
        <v>239</v>
      </c>
      <c r="K336" s="79" t="s">
        <v>239</v>
      </c>
      <c r="L336" s="72" t="s">
        <v>240</v>
      </c>
      <c r="M336" s="79" t="s">
        <v>24</v>
      </c>
      <c r="N336" s="79" t="s">
        <v>869</v>
      </c>
      <c r="R336" s="82"/>
      <c r="T336" s="79" t="s">
        <v>692</v>
      </c>
      <c r="U336" s="82">
        <v>10</v>
      </c>
      <c r="V336" s="84">
        <v>1340</v>
      </c>
      <c r="W336" s="79" t="s">
        <v>1131</v>
      </c>
      <c r="X336" s="79">
        <v>13400</v>
      </c>
      <c r="Y336" s="79" t="s">
        <v>823</v>
      </c>
    </row>
    <row r="337" spans="1:25" s="79" customFormat="1" x14ac:dyDescent="0.3">
      <c r="A337" s="79">
        <v>1381</v>
      </c>
      <c r="B337" s="79" t="s">
        <v>640</v>
      </c>
      <c r="C337" s="79" t="s">
        <v>824</v>
      </c>
      <c r="D337" s="79" t="s">
        <v>1117</v>
      </c>
      <c r="E337" s="80" t="s">
        <v>619</v>
      </c>
      <c r="F337" s="80"/>
      <c r="G337" s="80"/>
      <c r="H337" s="79" t="s">
        <v>239</v>
      </c>
      <c r="K337" s="79" t="s">
        <v>239</v>
      </c>
      <c r="L337" s="72" t="s">
        <v>238</v>
      </c>
      <c r="M337" s="79" t="s">
        <v>24</v>
      </c>
      <c r="N337" s="79" t="s">
        <v>869</v>
      </c>
      <c r="R337" s="82"/>
      <c r="T337" s="79" t="s">
        <v>692</v>
      </c>
      <c r="U337" s="82">
        <v>55</v>
      </c>
      <c r="V337" s="84">
        <v>2600</v>
      </c>
      <c r="W337" s="79" t="s">
        <v>1131</v>
      </c>
      <c r="X337" s="79">
        <v>143000</v>
      </c>
      <c r="Y337" s="79" t="s">
        <v>823</v>
      </c>
    </row>
    <row r="338" spans="1:25" s="79" customFormat="1" x14ac:dyDescent="0.3">
      <c r="A338" s="79">
        <v>923</v>
      </c>
      <c r="B338" s="79" t="s">
        <v>640</v>
      </c>
      <c r="C338" s="79" t="s">
        <v>824</v>
      </c>
      <c r="D338" s="79" t="s">
        <v>1117</v>
      </c>
      <c r="E338" s="80" t="s">
        <v>620</v>
      </c>
      <c r="F338" s="80"/>
      <c r="G338" s="80"/>
      <c r="H338" s="79" t="s">
        <v>237</v>
      </c>
      <c r="K338" s="79" t="s">
        <v>237</v>
      </c>
      <c r="L338" s="72" t="s">
        <v>561</v>
      </c>
      <c r="M338" s="79" t="s">
        <v>24</v>
      </c>
      <c r="N338" s="79" t="s">
        <v>869</v>
      </c>
      <c r="P338" s="79">
        <v>8</v>
      </c>
      <c r="Q338" s="79">
        <v>7</v>
      </c>
      <c r="R338" s="82">
        <v>15</v>
      </c>
      <c r="T338" s="79" t="s">
        <v>692</v>
      </c>
      <c r="U338" s="82">
        <v>35</v>
      </c>
      <c r="V338" s="84">
        <v>473</v>
      </c>
      <c r="W338" s="79" t="s">
        <v>1131</v>
      </c>
      <c r="X338" s="79">
        <v>16555</v>
      </c>
      <c r="Y338" s="79" t="s">
        <v>823</v>
      </c>
    </row>
    <row r="339" spans="1:25" s="79" customFormat="1" x14ac:dyDescent="0.3">
      <c r="A339" s="79">
        <v>923</v>
      </c>
      <c r="B339" s="79" t="s">
        <v>640</v>
      </c>
      <c r="C339" s="79" t="s">
        <v>824</v>
      </c>
      <c r="D339" s="79" t="s">
        <v>1117</v>
      </c>
      <c r="E339" s="80" t="s">
        <v>620</v>
      </c>
      <c r="F339" s="80"/>
      <c r="G339" s="80"/>
      <c r="H339" s="79" t="s">
        <v>237</v>
      </c>
      <c r="K339" s="79" t="s">
        <v>237</v>
      </c>
      <c r="L339" s="72" t="s">
        <v>562</v>
      </c>
      <c r="M339" s="79" t="s">
        <v>24</v>
      </c>
      <c r="N339" s="79" t="s">
        <v>869</v>
      </c>
      <c r="R339" s="82"/>
      <c r="T339" s="79" t="s">
        <v>692</v>
      </c>
      <c r="U339" s="82">
        <v>10</v>
      </c>
      <c r="V339" s="84">
        <v>900</v>
      </c>
      <c r="W339" s="79" t="s">
        <v>1131</v>
      </c>
      <c r="X339" s="79">
        <v>9000</v>
      </c>
      <c r="Y339" s="79" t="s">
        <v>823</v>
      </c>
    </row>
    <row r="340" spans="1:25" s="79" customFormat="1" x14ac:dyDescent="0.3">
      <c r="A340" s="79">
        <v>923</v>
      </c>
      <c r="B340" s="79" t="s">
        <v>640</v>
      </c>
      <c r="C340" s="79" t="s">
        <v>824</v>
      </c>
      <c r="D340" s="79" t="s">
        <v>1117</v>
      </c>
      <c r="E340" s="80" t="s">
        <v>620</v>
      </c>
      <c r="F340" s="80"/>
      <c r="G340" s="80"/>
      <c r="H340" s="79" t="s">
        <v>237</v>
      </c>
      <c r="K340" s="79" t="s">
        <v>237</v>
      </c>
      <c r="L340" s="72" t="s">
        <v>563</v>
      </c>
      <c r="M340" s="79" t="s">
        <v>24</v>
      </c>
      <c r="N340" s="79" t="s">
        <v>869</v>
      </c>
      <c r="R340" s="82"/>
      <c r="T340" s="79" t="s">
        <v>692</v>
      </c>
      <c r="U340" s="82">
        <v>10</v>
      </c>
      <c r="V340" s="84">
        <v>1489</v>
      </c>
      <c r="W340" s="79" t="s">
        <v>1131</v>
      </c>
      <c r="X340" s="79">
        <v>14890</v>
      </c>
      <c r="Y340" s="79" t="s">
        <v>823</v>
      </c>
    </row>
    <row r="341" spans="1:25" s="79" customFormat="1" x14ac:dyDescent="0.3">
      <c r="A341" s="79">
        <v>923</v>
      </c>
      <c r="B341" s="79" t="s">
        <v>640</v>
      </c>
      <c r="C341" s="79" t="s">
        <v>824</v>
      </c>
      <c r="D341" s="79" t="s">
        <v>1117</v>
      </c>
      <c r="E341" s="80" t="s">
        <v>620</v>
      </c>
      <c r="F341" s="80"/>
      <c r="G341" s="80"/>
      <c r="H341" s="79" t="s">
        <v>237</v>
      </c>
      <c r="K341" s="79" t="s">
        <v>237</v>
      </c>
      <c r="L341" s="72" t="s">
        <v>564</v>
      </c>
      <c r="M341" s="79" t="s">
        <v>24</v>
      </c>
      <c r="N341" s="79" t="s">
        <v>869</v>
      </c>
      <c r="R341" s="82"/>
      <c r="T341" s="79" t="s">
        <v>692</v>
      </c>
      <c r="U341" s="82">
        <v>10</v>
      </c>
      <c r="V341" s="84">
        <v>2600</v>
      </c>
      <c r="W341" s="79" t="s">
        <v>1131</v>
      </c>
      <c r="X341" s="79">
        <v>26000</v>
      </c>
      <c r="Y341" s="79" t="s">
        <v>823</v>
      </c>
    </row>
    <row r="342" spans="1:25" s="79" customFormat="1" x14ac:dyDescent="0.3">
      <c r="A342" s="79">
        <v>920</v>
      </c>
      <c r="B342" s="79" t="s">
        <v>640</v>
      </c>
      <c r="C342" s="79" t="s">
        <v>824</v>
      </c>
      <c r="D342" s="79" t="s">
        <v>1117</v>
      </c>
      <c r="E342" s="80" t="s">
        <v>620</v>
      </c>
      <c r="F342" s="80"/>
      <c r="G342" s="80"/>
      <c r="H342" s="79" t="s">
        <v>236</v>
      </c>
      <c r="K342" s="79" t="s">
        <v>236</v>
      </c>
      <c r="L342" s="72" t="s">
        <v>565</v>
      </c>
      <c r="M342" s="79" t="s">
        <v>24</v>
      </c>
      <c r="N342" s="79" t="s">
        <v>869</v>
      </c>
      <c r="P342" s="79">
        <v>4</v>
      </c>
      <c r="Q342" s="79">
        <v>8</v>
      </c>
      <c r="R342" s="82">
        <v>12</v>
      </c>
      <c r="T342" s="79" t="s">
        <v>692</v>
      </c>
      <c r="U342" s="82">
        <v>35</v>
      </c>
      <c r="V342" s="84">
        <v>2191</v>
      </c>
      <c r="W342" s="79" t="s">
        <v>1131</v>
      </c>
      <c r="X342" s="79">
        <v>76685</v>
      </c>
      <c r="Y342" s="79" t="s">
        <v>823</v>
      </c>
    </row>
    <row r="343" spans="1:25" s="79" customFormat="1" ht="13.95" customHeight="1" x14ac:dyDescent="0.3">
      <c r="A343" s="79">
        <v>920</v>
      </c>
      <c r="B343" s="79" t="s">
        <v>640</v>
      </c>
      <c r="C343" s="79" t="s">
        <v>824</v>
      </c>
      <c r="D343" s="79" t="s">
        <v>1117</v>
      </c>
      <c r="E343" s="80" t="s">
        <v>620</v>
      </c>
      <c r="F343" s="80"/>
      <c r="G343" s="80"/>
      <c r="H343" s="79" t="s">
        <v>236</v>
      </c>
      <c r="K343" s="79" t="s">
        <v>236</v>
      </c>
      <c r="L343" s="72" t="s">
        <v>566</v>
      </c>
      <c r="M343" s="79" t="s">
        <v>24</v>
      </c>
      <c r="N343" s="79" t="s">
        <v>869</v>
      </c>
      <c r="R343" s="82"/>
      <c r="T343" s="79" t="s">
        <v>692</v>
      </c>
      <c r="U343" s="82">
        <v>10</v>
      </c>
      <c r="V343" s="84">
        <v>3394</v>
      </c>
      <c r="W343" s="79" t="s">
        <v>1131</v>
      </c>
      <c r="X343" s="79">
        <v>33940</v>
      </c>
      <c r="Y343" s="79" t="s">
        <v>823</v>
      </c>
    </row>
    <row r="344" spans="1:25" s="79" customFormat="1" x14ac:dyDescent="0.3">
      <c r="A344" s="79">
        <v>920</v>
      </c>
      <c r="B344" s="79" t="s">
        <v>640</v>
      </c>
      <c r="C344" s="79" t="s">
        <v>824</v>
      </c>
      <c r="D344" s="79" t="s">
        <v>1117</v>
      </c>
      <c r="E344" s="80" t="s">
        <v>620</v>
      </c>
      <c r="F344" s="80"/>
      <c r="G344" s="80"/>
      <c r="H344" s="79" t="s">
        <v>236</v>
      </c>
      <c r="K344" s="79" t="s">
        <v>236</v>
      </c>
      <c r="L344" s="72" t="s">
        <v>567</v>
      </c>
      <c r="M344" s="79" t="s">
        <v>24</v>
      </c>
      <c r="N344" s="79" t="s">
        <v>869</v>
      </c>
      <c r="R344" s="82"/>
      <c r="T344" s="79" t="s">
        <v>692</v>
      </c>
      <c r="U344" s="82">
        <v>10</v>
      </c>
      <c r="V344" s="84">
        <v>3300</v>
      </c>
      <c r="W344" s="79" t="s">
        <v>1131</v>
      </c>
      <c r="X344" s="79">
        <v>33000</v>
      </c>
      <c r="Y344" s="79" t="s">
        <v>823</v>
      </c>
    </row>
    <row r="345" spans="1:25" s="79" customFormat="1" x14ac:dyDescent="0.3">
      <c r="A345" s="79">
        <v>920</v>
      </c>
      <c r="B345" s="79" t="s">
        <v>640</v>
      </c>
      <c r="C345" s="79" t="s">
        <v>824</v>
      </c>
      <c r="D345" s="79" t="s">
        <v>1117</v>
      </c>
      <c r="E345" s="80" t="s">
        <v>620</v>
      </c>
      <c r="F345" s="80"/>
      <c r="G345" s="80"/>
      <c r="H345" s="79" t="s">
        <v>236</v>
      </c>
      <c r="K345" s="79" t="s">
        <v>236</v>
      </c>
      <c r="L345" s="72" t="s">
        <v>568</v>
      </c>
      <c r="M345" s="79" t="s">
        <v>24</v>
      </c>
      <c r="N345" s="79" t="s">
        <v>869</v>
      </c>
      <c r="R345" s="82"/>
      <c r="T345" s="79" t="s">
        <v>692</v>
      </c>
      <c r="U345" s="82">
        <v>10</v>
      </c>
      <c r="V345" s="84">
        <v>3522</v>
      </c>
      <c r="W345" s="79" t="s">
        <v>1131</v>
      </c>
      <c r="X345" s="79">
        <v>35220</v>
      </c>
      <c r="Y345" s="79" t="s">
        <v>823</v>
      </c>
    </row>
    <row r="346" spans="1:25" s="79" customFormat="1" x14ac:dyDescent="0.3">
      <c r="A346" s="79">
        <v>864</v>
      </c>
      <c r="B346" s="79" t="s">
        <v>640</v>
      </c>
      <c r="C346" s="79" t="s">
        <v>824</v>
      </c>
      <c r="D346" s="79" t="s">
        <v>1117</v>
      </c>
      <c r="E346" s="80" t="s">
        <v>621</v>
      </c>
      <c r="F346" s="80"/>
      <c r="G346" s="80"/>
      <c r="H346" s="79" t="s">
        <v>235</v>
      </c>
      <c r="K346" s="79" t="s">
        <v>235</v>
      </c>
      <c r="L346" s="72" t="s">
        <v>235</v>
      </c>
      <c r="M346" s="79" t="s">
        <v>24</v>
      </c>
      <c r="N346" s="79" t="s">
        <v>870</v>
      </c>
      <c r="O346" s="79">
        <v>5</v>
      </c>
      <c r="P346" s="79">
        <v>3</v>
      </c>
      <c r="Q346" s="79">
        <v>2</v>
      </c>
      <c r="R346" s="82">
        <v>10</v>
      </c>
      <c r="S346" s="79" t="s">
        <v>234</v>
      </c>
      <c r="T346" s="79" t="s">
        <v>692</v>
      </c>
      <c r="U346" s="82">
        <v>75</v>
      </c>
      <c r="V346" s="84">
        <v>2066</v>
      </c>
      <c r="W346" s="79" t="s">
        <v>1131</v>
      </c>
      <c r="X346" s="79">
        <v>154950</v>
      </c>
      <c r="Y346" s="79" t="s">
        <v>823</v>
      </c>
    </row>
    <row r="347" spans="1:25" s="79" customFormat="1" ht="15" customHeight="1" x14ac:dyDescent="0.3">
      <c r="A347" s="79">
        <v>193</v>
      </c>
      <c r="B347" s="79" t="s">
        <v>640</v>
      </c>
      <c r="C347" s="79" t="s">
        <v>824</v>
      </c>
      <c r="D347" s="79" t="s">
        <v>1117</v>
      </c>
      <c r="E347" s="80" t="s">
        <v>613</v>
      </c>
      <c r="F347" s="80"/>
      <c r="G347" s="80"/>
      <c r="H347" s="79" t="s">
        <v>233</v>
      </c>
      <c r="K347" s="79" t="s">
        <v>1073</v>
      </c>
      <c r="L347" s="72" t="s">
        <v>232</v>
      </c>
      <c r="M347" s="79" t="s">
        <v>24</v>
      </c>
      <c r="N347" s="79" t="s">
        <v>870</v>
      </c>
      <c r="O347" s="79">
        <v>3</v>
      </c>
      <c r="P347" s="79">
        <v>12</v>
      </c>
      <c r="Q347" s="79">
        <v>28</v>
      </c>
      <c r="R347" s="82">
        <v>43</v>
      </c>
      <c r="T347" s="79" t="s">
        <v>692</v>
      </c>
      <c r="U347" s="82">
        <v>1308</v>
      </c>
      <c r="V347" s="84">
        <v>365</v>
      </c>
      <c r="W347" s="79" t="s">
        <v>1131</v>
      </c>
      <c r="X347" s="79">
        <v>477420</v>
      </c>
      <c r="Y347" s="79" t="s">
        <v>823</v>
      </c>
    </row>
    <row r="348" spans="1:25" s="79" customFormat="1" ht="15" customHeight="1" x14ac:dyDescent="0.3">
      <c r="A348" s="79">
        <v>856</v>
      </c>
      <c r="B348" s="79" t="s">
        <v>640</v>
      </c>
      <c r="C348" s="79" t="s">
        <v>824</v>
      </c>
      <c r="D348" s="79" t="s">
        <v>1117</v>
      </c>
      <c r="E348" s="80" t="s">
        <v>614</v>
      </c>
      <c r="F348" s="80"/>
      <c r="G348" s="80"/>
      <c r="H348" s="79" t="s">
        <v>231</v>
      </c>
      <c r="K348" s="79" t="s">
        <v>1074</v>
      </c>
      <c r="L348" s="72" t="s">
        <v>230</v>
      </c>
      <c r="M348" s="79" t="s">
        <v>24</v>
      </c>
      <c r="N348" s="79" t="s">
        <v>870</v>
      </c>
      <c r="O348" s="79">
        <v>4</v>
      </c>
      <c r="P348" s="79">
        <v>12</v>
      </c>
      <c r="Q348" s="79">
        <v>14</v>
      </c>
      <c r="R348" s="82">
        <v>30</v>
      </c>
      <c r="T348" s="79" t="s">
        <v>692</v>
      </c>
      <c r="U348" s="82">
        <v>836</v>
      </c>
      <c r="V348" s="84">
        <v>110</v>
      </c>
      <c r="W348" s="79" t="s">
        <v>1131</v>
      </c>
      <c r="X348" s="79">
        <v>91960</v>
      </c>
      <c r="Y348" s="79" t="s">
        <v>823</v>
      </c>
    </row>
    <row r="349" spans="1:25" s="79" customFormat="1" ht="15" customHeight="1" x14ac:dyDescent="0.3">
      <c r="A349" s="79">
        <v>915</v>
      </c>
      <c r="B349" s="79" t="s">
        <v>640</v>
      </c>
      <c r="C349" s="79" t="s">
        <v>824</v>
      </c>
      <c r="D349" s="79" t="s">
        <v>1117</v>
      </c>
      <c r="E349" s="80" t="s">
        <v>620</v>
      </c>
      <c r="F349" s="80"/>
      <c r="G349" s="80"/>
      <c r="H349" s="79" t="s">
        <v>229</v>
      </c>
      <c r="K349" s="79" t="s">
        <v>1075</v>
      </c>
      <c r="L349" s="72" t="s">
        <v>228</v>
      </c>
      <c r="M349" s="79" t="s">
        <v>24</v>
      </c>
      <c r="N349" s="79" t="s">
        <v>870</v>
      </c>
      <c r="P349" s="79">
        <v>9</v>
      </c>
      <c r="Q349" s="79">
        <v>6</v>
      </c>
      <c r="R349" s="82">
        <v>15</v>
      </c>
      <c r="T349" s="79" t="s">
        <v>692</v>
      </c>
      <c r="U349" s="82">
        <v>68</v>
      </c>
      <c r="V349" s="84">
        <v>1200</v>
      </c>
      <c r="W349" s="79" t="s">
        <v>1131</v>
      </c>
      <c r="X349" s="79">
        <v>81600</v>
      </c>
      <c r="Y349" s="79" t="s">
        <v>823</v>
      </c>
    </row>
    <row r="350" spans="1:25" s="79" customFormat="1" ht="15" customHeight="1" x14ac:dyDescent="0.3">
      <c r="A350" s="79">
        <v>446</v>
      </c>
      <c r="B350" s="79" t="s">
        <v>640</v>
      </c>
      <c r="C350" s="79" t="s">
        <v>824</v>
      </c>
      <c r="D350" s="79" t="s">
        <v>1117</v>
      </c>
      <c r="E350" s="80" t="s">
        <v>620</v>
      </c>
      <c r="F350" s="80"/>
      <c r="G350" s="80"/>
      <c r="H350" s="79" t="s">
        <v>227</v>
      </c>
      <c r="K350" s="79" t="s">
        <v>227</v>
      </c>
      <c r="L350" s="72" t="s">
        <v>226</v>
      </c>
      <c r="M350" s="79" t="s">
        <v>24</v>
      </c>
      <c r="N350" s="79" t="s">
        <v>870</v>
      </c>
      <c r="O350" s="79">
        <v>2</v>
      </c>
      <c r="P350" s="79">
        <v>6</v>
      </c>
      <c r="Q350" s="79">
        <v>6</v>
      </c>
      <c r="R350" s="82">
        <v>14</v>
      </c>
      <c r="T350" s="79" t="s">
        <v>692</v>
      </c>
      <c r="U350" s="82">
        <v>20</v>
      </c>
      <c r="V350" s="84">
        <v>3600</v>
      </c>
      <c r="W350" s="79" t="s">
        <v>1131</v>
      </c>
      <c r="X350" s="79">
        <v>72000</v>
      </c>
      <c r="Y350" s="79" t="s">
        <v>823</v>
      </c>
    </row>
    <row r="351" spans="1:25" s="79" customFormat="1" ht="15" customHeight="1" x14ac:dyDescent="0.3">
      <c r="A351" s="79">
        <v>854</v>
      </c>
      <c r="B351" s="79" t="s">
        <v>640</v>
      </c>
      <c r="C351" s="79" t="s">
        <v>824</v>
      </c>
      <c r="D351" s="79" t="s">
        <v>1117</v>
      </c>
      <c r="E351" s="80" t="s">
        <v>614</v>
      </c>
      <c r="F351" s="80"/>
      <c r="G351" s="80"/>
      <c r="H351" s="79" t="s">
        <v>225</v>
      </c>
      <c r="K351" s="79" t="s">
        <v>225</v>
      </c>
      <c r="L351" s="72" t="s">
        <v>224</v>
      </c>
      <c r="M351" s="79" t="s">
        <v>24</v>
      </c>
      <c r="N351" s="79" t="s">
        <v>870</v>
      </c>
      <c r="O351" s="79">
        <v>5</v>
      </c>
      <c r="P351" s="79">
        <v>5</v>
      </c>
      <c r="R351" s="82">
        <v>10</v>
      </c>
      <c r="T351" s="79" t="s">
        <v>692</v>
      </c>
      <c r="U351" s="82">
        <v>85</v>
      </c>
      <c r="V351" s="84">
        <v>500</v>
      </c>
      <c r="W351" s="79" t="s">
        <v>1131</v>
      </c>
      <c r="X351" s="79">
        <v>42500</v>
      </c>
      <c r="Y351" s="79" t="s">
        <v>823</v>
      </c>
    </row>
    <row r="352" spans="1:25" s="79" customFormat="1" ht="15" customHeight="1" x14ac:dyDescent="0.3">
      <c r="A352" s="79">
        <v>918</v>
      </c>
      <c r="B352" s="79" t="s">
        <v>640</v>
      </c>
      <c r="C352" s="79" t="s">
        <v>824</v>
      </c>
      <c r="D352" s="79" t="s">
        <v>1117</v>
      </c>
      <c r="E352" s="80" t="s">
        <v>620</v>
      </c>
      <c r="F352" s="80"/>
      <c r="G352" s="80"/>
      <c r="H352" s="79" t="s">
        <v>223</v>
      </c>
      <c r="K352" s="79" t="s">
        <v>223</v>
      </c>
      <c r="L352" s="72" t="s">
        <v>1526</v>
      </c>
      <c r="M352" s="79" t="s">
        <v>24</v>
      </c>
      <c r="N352" s="79" t="s">
        <v>870</v>
      </c>
      <c r="O352" s="79">
        <v>6</v>
      </c>
      <c r="Q352" s="79">
        <v>2</v>
      </c>
      <c r="R352" s="82">
        <v>8</v>
      </c>
      <c r="T352" s="79" t="s">
        <v>692</v>
      </c>
      <c r="U352" s="82">
        <v>20</v>
      </c>
      <c r="V352" s="84">
        <v>3193</v>
      </c>
      <c r="W352" s="79" t="s">
        <v>1131</v>
      </c>
      <c r="X352" s="79">
        <v>63860</v>
      </c>
      <c r="Y352" s="79" t="s">
        <v>823</v>
      </c>
    </row>
    <row r="353" spans="1:25" s="79" customFormat="1" ht="15" customHeight="1" x14ac:dyDescent="0.3">
      <c r="A353" s="79">
        <v>200</v>
      </c>
      <c r="B353" s="79" t="s">
        <v>640</v>
      </c>
      <c r="C353" s="79" t="s">
        <v>824</v>
      </c>
      <c r="D353" s="79" t="s">
        <v>1117</v>
      </c>
      <c r="E353" s="80" t="s">
        <v>613</v>
      </c>
      <c r="F353" s="80"/>
      <c r="G353" s="80"/>
      <c r="H353" s="79" t="s">
        <v>220</v>
      </c>
      <c r="K353" s="79" t="s">
        <v>220</v>
      </c>
      <c r="L353" s="72" t="s">
        <v>219</v>
      </c>
      <c r="M353" s="79" t="s">
        <v>24</v>
      </c>
      <c r="N353" s="79" t="s">
        <v>870</v>
      </c>
      <c r="O353" s="79">
        <v>2</v>
      </c>
      <c r="P353" s="79">
        <v>4</v>
      </c>
      <c r="R353" s="82">
        <v>6</v>
      </c>
      <c r="T353" s="79" t="s">
        <v>692</v>
      </c>
      <c r="U353" s="82">
        <v>80</v>
      </c>
      <c r="V353" s="84">
        <v>765</v>
      </c>
      <c r="W353" s="79" t="s">
        <v>1131</v>
      </c>
      <c r="X353" s="79">
        <v>61200</v>
      </c>
      <c r="Y353" s="79" t="s">
        <v>823</v>
      </c>
    </row>
    <row r="354" spans="1:25" s="79" customFormat="1" ht="15" customHeight="1" x14ac:dyDescent="0.3">
      <c r="A354" s="79">
        <v>425</v>
      </c>
      <c r="B354" s="79" t="s">
        <v>640</v>
      </c>
      <c r="C354" s="79" t="s">
        <v>824</v>
      </c>
      <c r="D354" s="79" t="s">
        <v>1117</v>
      </c>
      <c r="E354" s="80" t="s">
        <v>618</v>
      </c>
      <c r="F354" s="80"/>
      <c r="G354" s="80"/>
      <c r="H354" s="79" t="s">
        <v>216</v>
      </c>
      <c r="K354" s="79" t="s">
        <v>1077</v>
      </c>
      <c r="L354" s="72" t="s">
        <v>215</v>
      </c>
      <c r="M354" s="79" t="s">
        <v>24</v>
      </c>
      <c r="N354" s="79" t="s">
        <v>870</v>
      </c>
      <c r="Q354" s="79">
        <v>6</v>
      </c>
      <c r="R354" s="82">
        <v>6</v>
      </c>
      <c r="T354" s="79" t="s">
        <v>692</v>
      </c>
      <c r="U354" s="82">
        <v>15</v>
      </c>
      <c r="V354" s="84">
        <v>495</v>
      </c>
      <c r="W354" s="79" t="s">
        <v>1131</v>
      </c>
      <c r="X354" s="79">
        <v>7425</v>
      </c>
      <c r="Y354" s="79" t="s">
        <v>823</v>
      </c>
    </row>
    <row r="355" spans="1:25" s="79" customFormat="1" ht="15" customHeight="1" x14ac:dyDescent="0.3">
      <c r="A355" s="79">
        <v>443</v>
      </c>
      <c r="B355" s="79" t="s">
        <v>640</v>
      </c>
      <c r="C355" s="79" t="s">
        <v>824</v>
      </c>
      <c r="D355" s="79" t="s">
        <v>1117</v>
      </c>
      <c r="E355" s="80" t="s">
        <v>586</v>
      </c>
      <c r="F355" s="80"/>
      <c r="G355" s="80"/>
      <c r="H355" s="79" t="s">
        <v>194</v>
      </c>
      <c r="K355" s="79" t="s">
        <v>194</v>
      </c>
      <c r="L355" s="72" t="s">
        <v>197</v>
      </c>
      <c r="M355" s="79" t="s">
        <v>24</v>
      </c>
      <c r="N355" s="79" t="s">
        <v>870</v>
      </c>
      <c r="O355" s="79">
        <v>3</v>
      </c>
      <c r="P355" s="79">
        <v>4</v>
      </c>
      <c r="Q355" s="79">
        <v>3</v>
      </c>
      <c r="R355" s="82">
        <v>10</v>
      </c>
      <c r="T355" s="79" t="s">
        <v>692</v>
      </c>
      <c r="U355" s="82">
        <v>15</v>
      </c>
      <c r="V355" s="84">
        <v>2060</v>
      </c>
      <c r="W355" s="79" t="s">
        <v>1131</v>
      </c>
      <c r="X355" s="79">
        <v>30900</v>
      </c>
      <c r="Y355" s="79" t="s">
        <v>823</v>
      </c>
    </row>
    <row r="356" spans="1:25" s="79" customFormat="1" ht="15" customHeight="1" x14ac:dyDescent="0.3">
      <c r="A356" s="79">
        <v>1009</v>
      </c>
      <c r="B356" s="79" t="s">
        <v>640</v>
      </c>
      <c r="C356" s="79" t="s">
        <v>824</v>
      </c>
      <c r="D356" s="79" t="s">
        <v>1117</v>
      </c>
      <c r="E356" s="80" t="s">
        <v>622</v>
      </c>
      <c r="F356" s="80"/>
      <c r="G356" s="80"/>
      <c r="H356" s="79" t="s">
        <v>222</v>
      </c>
      <c r="K356" s="79" t="s">
        <v>222</v>
      </c>
      <c r="L356" s="72" t="s">
        <v>221</v>
      </c>
      <c r="M356" s="79" t="s">
        <v>24</v>
      </c>
      <c r="N356" s="79" t="s">
        <v>871</v>
      </c>
      <c r="O356" s="79">
        <v>7</v>
      </c>
      <c r="R356" s="82">
        <v>7</v>
      </c>
      <c r="T356" s="79" t="s">
        <v>1542</v>
      </c>
      <c r="U356" s="82">
        <v>25</v>
      </c>
      <c r="V356" s="84">
        <v>209</v>
      </c>
      <c r="W356" s="79" t="s">
        <v>1131</v>
      </c>
      <c r="X356" s="79">
        <v>5225</v>
      </c>
      <c r="Y356" s="79" t="s">
        <v>823</v>
      </c>
    </row>
    <row r="357" spans="1:25" s="79" customFormat="1" x14ac:dyDescent="0.3">
      <c r="A357" s="79">
        <v>276</v>
      </c>
      <c r="B357" s="79" t="s">
        <v>640</v>
      </c>
      <c r="C357" s="79" t="s">
        <v>824</v>
      </c>
      <c r="D357" s="79" t="s">
        <v>1117</v>
      </c>
      <c r="E357" s="80" t="s">
        <v>623</v>
      </c>
      <c r="F357" s="80"/>
      <c r="G357" s="80"/>
      <c r="H357" s="79" t="s">
        <v>218</v>
      </c>
      <c r="K357" s="79" t="s">
        <v>1076</v>
      </c>
      <c r="L357" s="72" t="s">
        <v>217</v>
      </c>
      <c r="M357" s="79" t="s">
        <v>24</v>
      </c>
      <c r="N357" s="79" t="s">
        <v>871</v>
      </c>
      <c r="O357" s="79">
        <v>4</v>
      </c>
      <c r="Q357" s="79">
        <v>2</v>
      </c>
      <c r="R357" s="82">
        <v>6</v>
      </c>
      <c r="T357" s="79" t="s">
        <v>1542</v>
      </c>
      <c r="U357" s="82">
        <v>78</v>
      </c>
      <c r="V357" s="84">
        <v>121</v>
      </c>
      <c r="W357" s="79" t="s">
        <v>1131</v>
      </c>
      <c r="X357" s="79">
        <v>9438</v>
      </c>
      <c r="Y357" s="79" t="s">
        <v>823</v>
      </c>
    </row>
    <row r="358" spans="1:25" s="79" customFormat="1" x14ac:dyDescent="0.3">
      <c r="A358" s="79">
        <v>533</v>
      </c>
      <c r="B358" s="79" t="s">
        <v>640</v>
      </c>
      <c r="C358" s="79" t="s">
        <v>824</v>
      </c>
      <c r="D358" s="79" t="s">
        <v>1117</v>
      </c>
      <c r="E358" s="80" t="s">
        <v>624</v>
      </c>
      <c r="F358" s="80"/>
      <c r="G358" s="80"/>
      <c r="H358" s="79" t="s">
        <v>214</v>
      </c>
      <c r="K358" s="79" t="s">
        <v>1078</v>
      </c>
      <c r="L358" s="72" t="s">
        <v>213</v>
      </c>
      <c r="M358" s="79" t="s">
        <v>24</v>
      </c>
      <c r="N358" s="79" t="s">
        <v>871</v>
      </c>
      <c r="Q358" s="79">
        <v>6</v>
      </c>
      <c r="R358" s="82">
        <v>6</v>
      </c>
      <c r="T358" s="79" t="s">
        <v>1542</v>
      </c>
      <c r="U358" s="82">
        <v>240</v>
      </c>
      <c r="V358" s="84">
        <v>120</v>
      </c>
      <c r="W358" s="79" t="s">
        <v>1131</v>
      </c>
      <c r="X358" s="79">
        <v>28800</v>
      </c>
      <c r="Y358" s="79" t="s">
        <v>823</v>
      </c>
    </row>
    <row r="359" spans="1:25" s="79" customFormat="1" x14ac:dyDescent="0.3">
      <c r="A359" s="79">
        <v>1050</v>
      </c>
      <c r="B359" s="79" t="s">
        <v>640</v>
      </c>
      <c r="C359" s="79" t="s">
        <v>824</v>
      </c>
      <c r="D359" s="79" t="s">
        <v>1117</v>
      </c>
      <c r="E359" s="80" t="s">
        <v>625</v>
      </c>
      <c r="F359" s="80"/>
      <c r="G359" s="80"/>
      <c r="H359" s="79" t="s">
        <v>212</v>
      </c>
      <c r="K359" s="79" t="s">
        <v>1079</v>
      </c>
      <c r="L359" s="72" t="s">
        <v>212</v>
      </c>
      <c r="M359" s="79" t="s">
        <v>24</v>
      </c>
      <c r="N359" s="79" t="s">
        <v>871</v>
      </c>
      <c r="P359" s="79">
        <v>5</v>
      </c>
      <c r="Q359" s="79">
        <v>4</v>
      </c>
      <c r="R359" s="82">
        <v>9</v>
      </c>
      <c r="S359" s="79" t="s">
        <v>211</v>
      </c>
      <c r="T359" s="79" t="s">
        <v>1542</v>
      </c>
      <c r="U359" s="82">
        <v>230</v>
      </c>
      <c r="V359" s="84">
        <v>272</v>
      </c>
      <c r="W359" s="79" t="s">
        <v>1131</v>
      </c>
      <c r="X359" s="79">
        <v>62560</v>
      </c>
      <c r="Y359" s="79" t="s">
        <v>823</v>
      </c>
    </row>
    <row r="360" spans="1:25" s="79" customFormat="1" x14ac:dyDescent="0.3">
      <c r="A360" s="79">
        <v>953</v>
      </c>
      <c r="B360" s="79" t="s">
        <v>640</v>
      </c>
      <c r="C360" s="79" t="s">
        <v>824</v>
      </c>
      <c r="D360" s="79" t="s">
        <v>1117</v>
      </c>
      <c r="E360" s="80" t="s">
        <v>626</v>
      </c>
      <c r="F360" s="80"/>
      <c r="G360" s="80"/>
      <c r="H360" s="79" t="s">
        <v>210</v>
      </c>
      <c r="K360" s="79" t="s">
        <v>1080</v>
      </c>
      <c r="L360" s="72" t="s">
        <v>209</v>
      </c>
      <c r="M360" s="79" t="s">
        <v>24</v>
      </c>
      <c r="N360" s="79" t="s">
        <v>871</v>
      </c>
      <c r="O360" s="79">
        <v>11</v>
      </c>
      <c r="P360" s="79">
        <v>11</v>
      </c>
      <c r="Q360" s="79">
        <v>10</v>
      </c>
      <c r="R360" s="82">
        <v>32</v>
      </c>
      <c r="T360" s="79" t="s">
        <v>1542</v>
      </c>
      <c r="U360" s="82">
        <v>389</v>
      </c>
      <c r="V360" s="84">
        <v>301</v>
      </c>
      <c r="W360" s="79" t="s">
        <v>1131</v>
      </c>
      <c r="X360" s="79">
        <v>117089</v>
      </c>
      <c r="Y360" s="79" t="s">
        <v>823</v>
      </c>
    </row>
    <row r="361" spans="1:25" s="79" customFormat="1" x14ac:dyDescent="0.3">
      <c r="A361" s="79">
        <v>534</v>
      </c>
      <c r="B361" s="79" t="s">
        <v>640</v>
      </c>
      <c r="C361" s="79" t="s">
        <v>824</v>
      </c>
      <c r="D361" s="79" t="s">
        <v>1117</v>
      </c>
      <c r="E361" s="80" t="s">
        <v>624</v>
      </c>
      <c r="F361" s="80"/>
      <c r="G361" s="80"/>
      <c r="H361" s="79" t="s">
        <v>208</v>
      </c>
      <c r="K361" s="79" t="s">
        <v>1081</v>
      </c>
      <c r="L361" s="72" t="s">
        <v>207</v>
      </c>
      <c r="M361" s="79" t="s">
        <v>24</v>
      </c>
      <c r="N361" s="79" t="s">
        <v>871</v>
      </c>
      <c r="P361" s="79">
        <v>9</v>
      </c>
      <c r="Q361" s="79">
        <v>21</v>
      </c>
      <c r="R361" s="82">
        <v>30</v>
      </c>
      <c r="T361" s="79" t="s">
        <v>1542</v>
      </c>
      <c r="U361" s="82">
        <v>734</v>
      </c>
      <c r="V361" s="84">
        <v>285</v>
      </c>
      <c r="W361" s="79" t="s">
        <v>1131</v>
      </c>
      <c r="X361" s="79">
        <v>209190</v>
      </c>
      <c r="Y361" s="79" t="s">
        <v>823</v>
      </c>
    </row>
    <row r="362" spans="1:25" s="79" customFormat="1" x14ac:dyDescent="0.3">
      <c r="A362" s="79">
        <v>1377</v>
      </c>
      <c r="B362" s="79" t="s">
        <v>640</v>
      </c>
      <c r="C362" s="79" t="s">
        <v>824</v>
      </c>
      <c r="D362" s="79" t="s">
        <v>1117</v>
      </c>
      <c r="E362" s="80" t="s">
        <v>619</v>
      </c>
      <c r="F362" s="80"/>
      <c r="G362" s="80"/>
      <c r="H362" s="79" t="s">
        <v>206</v>
      </c>
      <c r="K362" s="79" t="s">
        <v>1082</v>
      </c>
      <c r="L362" s="72" t="s">
        <v>205</v>
      </c>
      <c r="M362" s="79" t="s">
        <v>24</v>
      </c>
      <c r="N362" s="79" t="s">
        <v>871</v>
      </c>
      <c r="O362" s="79">
        <v>12</v>
      </c>
      <c r="P362" s="79">
        <v>7</v>
      </c>
      <c r="Q362" s="79">
        <v>10</v>
      </c>
      <c r="R362" s="82">
        <v>29</v>
      </c>
      <c r="T362" s="79" t="s">
        <v>1542</v>
      </c>
      <c r="U362" s="82">
        <v>480</v>
      </c>
      <c r="V362" s="84">
        <v>442</v>
      </c>
      <c r="W362" s="79" t="s">
        <v>1131</v>
      </c>
      <c r="X362" s="79">
        <v>212160</v>
      </c>
      <c r="Y362" s="79" t="s">
        <v>823</v>
      </c>
    </row>
    <row r="363" spans="1:25" s="79" customFormat="1" x14ac:dyDescent="0.3">
      <c r="A363" s="79">
        <v>524</v>
      </c>
      <c r="B363" s="79" t="s">
        <v>640</v>
      </c>
      <c r="C363" s="79" t="s">
        <v>824</v>
      </c>
      <c r="D363" s="79" t="s">
        <v>1117</v>
      </c>
      <c r="E363" s="80" t="s">
        <v>627</v>
      </c>
      <c r="F363" s="80"/>
      <c r="G363" s="80"/>
      <c r="H363" s="79" t="s">
        <v>204</v>
      </c>
      <c r="K363" s="79" t="s">
        <v>204</v>
      </c>
      <c r="L363" s="72" t="s">
        <v>203</v>
      </c>
      <c r="M363" s="79" t="s">
        <v>24</v>
      </c>
      <c r="N363" s="79" t="s">
        <v>871</v>
      </c>
      <c r="O363" s="79">
        <v>5</v>
      </c>
      <c r="P363" s="79">
        <v>8</v>
      </c>
      <c r="Q363" s="79">
        <v>6</v>
      </c>
      <c r="R363" s="82">
        <v>19</v>
      </c>
      <c r="T363" s="79" t="s">
        <v>1542</v>
      </c>
      <c r="U363" s="82">
        <v>192</v>
      </c>
      <c r="V363" s="84">
        <v>587</v>
      </c>
      <c r="W363" s="79" t="s">
        <v>1131</v>
      </c>
      <c r="X363" s="79">
        <v>112704</v>
      </c>
      <c r="Y363" s="79" t="s">
        <v>823</v>
      </c>
    </row>
    <row r="364" spans="1:25" s="79" customFormat="1" x14ac:dyDescent="0.3">
      <c r="A364" s="79">
        <v>443</v>
      </c>
      <c r="B364" s="79" t="s">
        <v>640</v>
      </c>
      <c r="C364" s="79" t="s">
        <v>897</v>
      </c>
      <c r="D364" s="79" t="s">
        <v>1336</v>
      </c>
      <c r="E364" s="80" t="s">
        <v>586</v>
      </c>
      <c r="F364" s="80"/>
      <c r="G364" s="80"/>
      <c r="H364" s="79" t="s">
        <v>194</v>
      </c>
      <c r="K364" s="79" t="s">
        <v>194</v>
      </c>
      <c r="L364" s="72" t="s">
        <v>198</v>
      </c>
      <c r="M364" s="79" t="s">
        <v>24</v>
      </c>
      <c r="N364" s="79" t="s">
        <v>845</v>
      </c>
      <c r="O364" s="79">
        <v>3</v>
      </c>
      <c r="P364" s="79">
        <v>4</v>
      </c>
      <c r="Q364" s="79">
        <v>3</v>
      </c>
      <c r="R364" s="82">
        <v>10</v>
      </c>
      <c r="T364" s="79" t="s">
        <v>692</v>
      </c>
      <c r="U364" s="82">
        <v>15</v>
      </c>
      <c r="V364" s="84">
        <v>1287</v>
      </c>
      <c r="W364" s="79" t="s">
        <v>1131</v>
      </c>
      <c r="X364" s="79">
        <v>19305</v>
      </c>
      <c r="Y364" s="79" t="s">
        <v>823</v>
      </c>
    </row>
    <row r="365" spans="1:25" s="79" customFormat="1" x14ac:dyDescent="0.3">
      <c r="A365" s="79">
        <v>742</v>
      </c>
      <c r="B365" s="79" t="s">
        <v>640</v>
      </c>
      <c r="C365" s="79" t="s">
        <v>824</v>
      </c>
      <c r="D365" s="79" t="s">
        <v>1117</v>
      </c>
      <c r="E365" s="79" t="s">
        <v>628</v>
      </c>
      <c r="H365" s="79" t="s">
        <v>202</v>
      </c>
      <c r="K365" s="79" t="s">
        <v>1083</v>
      </c>
      <c r="L365" s="72" t="s">
        <v>201</v>
      </c>
      <c r="M365" s="79" t="s">
        <v>24</v>
      </c>
      <c r="N365" s="79" t="s">
        <v>871</v>
      </c>
      <c r="O365" s="79">
        <v>6</v>
      </c>
      <c r="P365" s="79">
        <v>5</v>
      </c>
      <c r="Q365" s="79">
        <v>5</v>
      </c>
      <c r="R365" s="82">
        <v>16</v>
      </c>
      <c r="T365" s="79" t="s">
        <v>1542</v>
      </c>
      <c r="U365" s="82">
        <v>210</v>
      </c>
      <c r="V365" s="84">
        <v>188</v>
      </c>
      <c r="W365" s="79" t="s">
        <v>1131</v>
      </c>
      <c r="X365" s="79">
        <v>39480</v>
      </c>
      <c r="Y365" s="79" t="s">
        <v>823</v>
      </c>
    </row>
    <row r="366" spans="1:25" s="79" customFormat="1" x14ac:dyDescent="0.3">
      <c r="A366" s="79">
        <v>443</v>
      </c>
      <c r="B366" s="79" t="s">
        <v>640</v>
      </c>
      <c r="C366" s="79" t="s">
        <v>897</v>
      </c>
      <c r="D366" s="79" t="s">
        <v>1336</v>
      </c>
      <c r="E366" s="80" t="s">
        <v>586</v>
      </c>
      <c r="F366" s="80"/>
      <c r="G366" s="80"/>
      <c r="H366" s="79" t="s">
        <v>194</v>
      </c>
      <c r="K366" s="79" t="s">
        <v>194</v>
      </c>
      <c r="L366" s="72" t="s">
        <v>196</v>
      </c>
      <c r="M366" s="79" t="s">
        <v>24</v>
      </c>
      <c r="N366" s="79" t="s">
        <v>845</v>
      </c>
      <c r="R366" s="82"/>
      <c r="T366" s="79" t="s">
        <v>692</v>
      </c>
      <c r="U366" s="82">
        <v>10</v>
      </c>
      <c r="V366" s="84">
        <v>2324</v>
      </c>
      <c r="W366" s="79" t="s">
        <v>1131</v>
      </c>
      <c r="X366" s="79">
        <v>23240</v>
      </c>
      <c r="Y366" s="79" t="s">
        <v>823</v>
      </c>
    </row>
    <row r="367" spans="1:25" s="79" customFormat="1" x14ac:dyDescent="0.3">
      <c r="A367" s="79">
        <v>443</v>
      </c>
      <c r="B367" s="79" t="s">
        <v>640</v>
      </c>
      <c r="C367" s="79" t="s">
        <v>897</v>
      </c>
      <c r="D367" s="79" t="s">
        <v>1336</v>
      </c>
      <c r="E367" s="80" t="s">
        <v>586</v>
      </c>
      <c r="F367" s="80"/>
      <c r="G367" s="80"/>
      <c r="H367" s="79" t="s">
        <v>194</v>
      </c>
      <c r="K367" s="79" t="s">
        <v>194</v>
      </c>
      <c r="L367" s="72" t="s">
        <v>195</v>
      </c>
      <c r="M367" s="79" t="s">
        <v>24</v>
      </c>
      <c r="N367" s="79" t="s">
        <v>845</v>
      </c>
      <c r="R367" s="82"/>
      <c r="T367" s="79" t="s">
        <v>692</v>
      </c>
      <c r="U367" s="82">
        <v>10</v>
      </c>
      <c r="V367" s="84">
        <v>1320</v>
      </c>
      <c r="W367" s="79" t="s">
        <v>1131</v>
      </c>
      <c r="X367" s="79">
        <v>13200</v>
      </c>
      <c r="Y367" s="79" t="s">
        <v>823</v>
      </c>
    </row>
    <row r="368" spans="1:25" s="79" customFormat="1" x14ac:dyDescent="0.3">
      <c r="A368" s="79">
        <v>443</v>
      </c>
      <c r="B368" s="79" t="s">
        <v>640</v>
      </c>
      <c r="C368" s="79" t="s">
        <v>897</v>
      </c>
      <c r="D368" s="79" t="s">
        <v>1336</v>
      </c>
      <c r="E368" s="80" t="s">
        <v>586</v>
      </c>
      <c r="F368" s="80"/>
      <c r="G368" s="80"/>
      <c r="H368" s="79" t="s">
        <v>194</v>
      </c>
      <c r="K368" s="79" t="s">
        <v>194</v>
      </c>
      <c r="L368" s="72" t="s">
        <v>193</v>
      </c>
      <c r="M368" s="79" t="s">
        <v>24</v>
      </c>
      <c r="N368" s="79" t="s">
        <v>845</v>
      </c>
      <c r="R368" s="82"/>
      <c r="T368" s="79" t="s">
        <v>692</v>
      </c>
      <c r="U368" s="82">
        <v>10</v>
      </c>
      <c r="V368" s="84">
        <v>2778</v>
      </c>
      <c r="W368" s="79" t="s">
        <v>1131</v>
      </c>
      <c r="X368" s="79">
        <v>27780</v>
      </c>
      <c r="Y368" s="79" t="s">
        <v>823</v>
      </c>
    </row>
    <row r="369" spans="1:27" s="79" customFormat="1" x14ac:dyDescent="0.3">
      <c r="A369" s="79">
        <v>525</v>
      </c>
      <c r="B369" s="79" t="s">
        <v>640</v>
      </c>
      <c r="C369" s="79" t="s">
        <v>824</v>
      </c>
      <c r="D369" s="79" t="s">
        <v>1117</v>
      </c>
      <c r="E369" s="80" t="s">
        <v>627</v>
      </c>
      <c r="F369" s="80"/>
      <c r="G369" s="80"/>
      <c r="H369" s="79" t="s">
        <v>192</v>
      </c>
      <c r="K369" s="79" t="s">
        <v>192</v>
      </c>
      <c r="L369" s="72" t="s">
        <v>191</v>
      </c>
      <c r="M369" s="79" t="s">
        <v>24</v>
      </c>
      <c r="N369" s="79" t="s">
        <v>871</v>
      </c>
      <c r="O369" s="79">
        <v>4</v>
      </c>
      <c r="P369" s="79">
        <v>2</v>
      </c>
      <c r="Q369" s="79">
        <v>4</v>
      </c>
      <c r="R369" s="82">
        <v>10</v>
      </c>
      <c r="T369" s="79" t="s">
        <v>1542</v>
      </c>
      <c r="U369" s="82">
        <v>100</v>
      </c>
      <c r="V369" s="84">
        <v>1108</v>
      </c>
      <c r="W369" s="79" t="s">
        <v>1131</v>
      </c>
      <c r="X369" s="79">
        <v>110800</v>
      </c>
      <c r="Y369" s="79" t="s">
        <v>823</v>
      </c>
    </row>
    <row r="370" spans="1:27" s="79" customFormat="1" x14ac:dyDescent="0.3">
      <c r="A370" s="79">
        <v>423</v>
      </c>
      <c r="B370" s="79" t="s">
        <v>640</v>
      </c>
      <c r="C370" s="79" t="s">
        <v>824</v>
      </c>
      <c r="D370" s="79" t="s">
        <v>1117</v>
      </c>
      <c r="E370" s="80" t="s">
        <v>618</v>
      </c>
      <c r="F370" s="80"/>
      <c r="G370" s="80"/>
      <c r="H370" s="79" t="s">
        <v>190</v>
      </c>
      <c r="K370" s="79" t="s">
        <v>190</v>
      </c>
      <c r="L370" s="72" t="s">
        <v>189</v>
      </c>
      <c r="M370" s="79" t="s">
        <v>24</v>
      </c>
      <c r="N370" s="79" t="s">
        <v>871</v>
      </c>
      <c r="O370" s="79">
        <v>4</v>
      </c>
      <c r="P370" s="79">
        <v>4</v>
      </c>
      <c r="R370" s="82">
        <v>8</v>
      </c>
      <c r="T370" s="79" t="s">
        <v>1542</v>
      </c>
      <c r="U370" s="82">
        <v>36</v>
      </c>
      <c r="V370" s="84">
        <v>220</v>
      </c>
      <c r="W370" s="79" t="s">
        <v>1131</v>
      </c>
      <c r="X370" s="79">
        <v>7920</v>
      </c>
      <c r="Y370" s="79" t="s">
        <v>823</v>
      </c>
    </row>
    <row r="371" spans="1:27" s="79" customFormat="1" x14ac:dyDescent="0.3">
      <c r="A371" s="79">
        <v>944</v>
      </c>
      <c r="B371" s="79" t="s">
        <v>640</v>
      </c>
      <c r="C371" s="79" t="s">
        <v>824</v>
      </c>
      <c r="D371" s="79" t="s">
        <v>1117</v>
      </c>
      <c r="E371" s="80" t="s">
        <v>629</v>
      </c>
      <c r="F371" s="80"/>
      <c r="G371" s="80"/>
      <c r="H371" s="79" t="s">
        <v>188</v>
      </c>
      <c r="K371" s="79" t="s">
        <v>188</v>
      </c>
      <c r="L371" s="72" t="s">
        <v>187</v>
      </c>
      <c r="M371" s="79" t="s">
        <v>24</v>
      </c>
      <c r="N371" s="79" t="s">
        <v>871</v>
      </c>
      <c r="O371" s="79">
        <v>3</v>
      </c>
      <c r="P371" s="79">
        <v>2</v>
      </c>
      <c r="Q371" s="79">
        <v>3</v>
      </c>
      <c r="R371" s="82">
        <v>8</v>
      </c>
      <c r="T371" s="79" t="s">
        <v>1542</v>
      </c>
      <c r="U371" s="82">
        <v>66</v>
      </c>
      <c r="V371" s="84">
        <v>591</v>
      </c>
      <c r="W371" s="79" t="s">
        <v>1131</v>
      </c>
      <c r="X371" s="79">
        <v>39006</v>
      </c>
      <c r="Y371" s="79" t="s">
        <v>823</v>
      </c>
    </row>
    <row r="372" spans="1:27" s="79" customFormat="1" x14ac:dyDescent="0.3">
      <c r="A372" s="79" t="s">
        <v>1541</v>
      </c>
      <c r="B372" s="79" t="s">
        <v>640</v>
      </c>
      <c r="C372" s="79" t="s">
        <v>824</v>
      </c>
      <c r="D372" s="79" t="s">
        <v>1117</v>
      </c>
      <c r="E372" s="80" t="s">
        <v>616</v>
      </c>
      <c r="F372" s="80"/>
      <c r="G372" s="80"/>
      <c r="H372" s="79" t="s">
        <v>185</v>
      </c>
      <c r="K372" s="79" t="s">
        <v>185</v>
      </c>
      <c r="L372" s="72" t="s">
        <v>186</v>
      </c>
      <c r="M372" s="79" t="s">
        <v>24</v>
      </c>
      <c r="N372" s="79" t="s">
        <v>871</v>
      </c>
      <c r="Q372" s="79">
        <v>6</v>
      </c>
      <c r="R372" s="82">
        <v>6</v>
      </c>
      <c r="T372" s="79" t="s">
        <v>1542</v>
      </c>
      <c r="U372" s="82">
        <v>10</v>
      </c>
      <c r="V372" s="84">
        <v>460</v>
      </c>
      <c r="W372" s="79" t="s">
        <v>1131</v>
      </c>
      <c r="X372" s="79">
        <v>4600</v>
      </c>
      <c r="Y372" s="79" t="s">
        <v>823</v>
      </c>
    </row>
    <row r="373" spans="1:27" s="79" customFormat="1" x14ac:dyDescent="0.3">
      <c r="B373" s="79" t="s">
        <v>1530</v>
      </c>
      <c r="C373" s="79" t="s">
        <v>824</v>
      </c>
      <c r="D373" s="79" t="s">
        <v>1117</v>
      </c>
      <c r="E373" s="80" t="s">
        <v>1541</v>
      </c>
      <c r="F373" s="80"/>
      <c r="G373" s="80"/>
      <c r="H373" s="79" t="s">
        <v>1532</v>
      </c>
      <c r="K373" s="79" t="s">
        <v>1533</v>
      </c>
      <c r="L373" s="72" t="s">
        <v>1528</v>
      </c>
      <c r="M373" s="79" t="s">
        <v>24</v>
      </c>
      <c r="N373" s="79" t="s">
        <v>872</v>
      </c>
      <c r="R373" s="82"/>
      <c r="T373" s="79" t="s">
        <v>1542</v>
      </c>
      <c r="U373" s="82">
        <v>140</v>
      </c>
      <c r="V373" s="84">
        <v>2400</v>
      </c>
      <c r="W373" s="79" t="s">
        <v>1131</v>
      </c>
      <c r="X373" s="79">
        <f>U373*V373</f>
        <v>336000</v>
      </c>
      <c r="Y373" s="79" t="s">
        <v>823</v>
      </c>
    </row>
    <row r="374" spans="1:27" s="79" customFormat="1" x14ac:dyDescent="0.3">
      <c r="A374" s="79">
        <v>67</v>
      </c>
      <c r="B374" s="79" t="s">
        <v>640</v>
      </c>
      <c r="C374" s="79" t="s">
        <v>824</v>
      </c>
      <c r="D374" s="79" t="s">
        <v>1117</v>
      </c>
      <c r="E374" s="80" t="s">
        <v>1541</v>
      </c>
      <c r="F374" s="80"/>
      <c r="G374" s="80"/>
      <c r="H374" s="79" t="s">
        <v>1540</v>
      </c>
      <c r="K374" s="79" t="s">
        <v>200</v>
      </c>
      <c r="L374" s="72" t="s">
        <v>199</v>
      </c>
      <c r="M374" s="79" t="s">
        <v>24</v>
      </c>
      <c r="N374" s="79" t="s">
        <v>872</v>
      </c>
      <c r="O374" s="79">
        <v>11</v>
      </c>
      <c r="R374" s="82">
        <v>11</v>
      </c>
      <c r="T374" s="79" t="s">
        <v>1542</v>
      </c>
      <c r="U374" s="82">
        <v>1290</v>
      </c>
      <c r="V374" s="84">
        <v>345</v>
      </c>
      <c r="W374" s="79" t="s">
        <v>1131</v>
      </c>
      <c r="X374" s="79">
        <v>493350</v>
      </c>
      <c r="Y374" s="79" t="s">
        <v>823</v>
      </c>
    </row>
    <row r="375" spans="1:27" s="79" customFormat="1" x14ac:dyDescent="0.3">
      <c r="A375" s="79">
        <v>183</v>
      </c>
      <c r="B375" s="79" t="s">
        <v>640</v>
      </c>
      <c r="C375" s="79" t="s">
        <v>824</v>
      </c>
      <c r="D375" s="79" t="s">
        <v>1117</v>
      </c>
      <c r="E375" s="80" t="s">
        <v>631</v>
      </c>
      <c r="F375" s="80"/>
      <c r="G375" s="80"/>
      <c r="H375" s="79" t="s">
        <v>126</v>
      </c>
      <c r="K375" s="79" t="s">
        <v>126</v>
      </c>
      <c r="L375" s="72" t="s">
        <v>125</v>
      </c>
      <c r="M375" s="79" t="s">
        <v>24</v>
      </c>
      <c r="N375" s="79" t="s">
        <v>872</v>
      </c>
      <c r="O375" s="79">
        <v>30</v>
      </c>
      <c r="P375" s="79">
        <v>29</v>
      </c>
      <c r="Q375" s="79">
        <v>45</v>
      </c>
      <c r="R375" s="82">
        <v>104</v>
      </c>
      <c r="T375" s="79" t="s">
        <v>1542</v>
      </c>
      <c r="U375" s="82">
        <v>3960</v>
      </c>
      <c r="V375" s="84">
        <v>218</v>
      </c>
      <c r="W375" s="79" t="s">
        <v>1131</v>
      </c>
      <c r="X375" s="79">
        <v>863280</v>
      </c>
      <c r="Y375" s="79" t="s">
        <v>823</v>
      </c>
    </row>
    <row r="376" spans="1:27" s="79" customFormat="1" x14ac:dyDescent="0.3">
      <c r="A376" s="79">
        <v>535</v>
      </c>
      <c r="B376" s="79" t="s">
        <v>640</v>
      </c>
      <c r="C376" s="79" t="s">
        <v>824</v>
      </c>
      <c r="D376" s="79" t="s">
        <v>1117</v>
      </c>
      <c r="E376" s="80" t="s">
        <v>624</v>
      </c>
      <c r="F376" s="80"/>
      <c r="G376" s="80"/>
      <c r="H376" s="79" t="s">
        <v>124</v>
      </c>
      <c r="K376" s="79" t="s">
        <v>1084</v>
      </c>
      <c r="L376" s="72" t="s">
        <v>123</v>
      </c>
      <c r="M376" s="79" t="s">
        <v>24</v>
      </c>
      <c r="N376" s="79" t="s">
        <v>872</v>
      </c>
      <c r="O376" s="79">
        <v>32</v>
      </c>
      <c r="P376" s="79">
        <v>26</v>
      </c>
      <c r="Q376" s="79">
        <v>38</v>
      </c>
      <c r="R376" s="82">
        <v>96</v>
      </c>
      <c r="T376" s="79" t="s">
        <v>1542</v>
      </c>
      <c r="U376" s="82">
        <v>1900</v>
      </c>
      <c r="V376" s="84">
        <v>484</v>
      </c>
      <c r="W376" s="79" t="s">
        <v>1131</v>
      </c>
      <c r="X376" s="79">
        <v>919600</v>
      </c>
      <c r="Y376" s="79" t="s">
        <v>823</v>
      </c>
    </row>
    <row r="377" spans="1:27" s="79" customFormat="1" x14ac:dyDescent="0.3">
      <c r="A377" s="79">
        <v>855</v>
      </c>
      <c r="B377" s="79" t="s">
        <v>1530</v>
      </c>
      <c r="C377" s="79" t="s">
        <v>824</v>
      </c>
      <c r="D377" s="79" t="s">
        <v>1117</v>
      </c>
      <c r="E377" s="80" t="s">
        <v>614</v>
      </c>
      <c r="F377" s="80"/>
      <c r="G377" s="80"/>
      <c r="H377" s="79" t="s">
        <v>1537</v>
      </c>
      <c r="K377" s="79" t="s">
        <v>122</v>
      </c>
      <c r="L377" s="72" t="s">
        <v>1535</v>
      </c>
      <c r="M377" s="79" t="s">
        <v>24</v>
      </c>
      <c r="N377" s="79" t="s">
        <v>872</v>
      </c>
      <c r="O377" s="79">
        <v>26</v>
      </c>
      <c r="P377" s="79">
        <v>28</v>
      </c>
      <c r="Q377" s="79">
        <v>41</v>
      </c>
      <c r="R377" s="82">
        <v>95</v>
      </c>
      <c r="T377" s="79" t="s">
        <v>1542</v>
      </c>
      <c r="U377" s="82">
        <v>890</v>
      </c>
      <c r="V377" s="84">
        <v>140</v>
      </c>
      <c r="W377" s="79" t="s">
        <v>1131</v>
      </c>
      <c r="X377" s="79">
        <v>376600</v>
      </c>
      <c r="Y377" s="79" t="s">
        <v>823</v>
      </c>
      <c r="AA377" s="79">
        <v>1430</v>
      </c>
    </row>
    <row r="378" spans="1:27" s="79" customFormat="1" x14ac:dyDescent="0.3">
      <c r="B378" s="79" t="s">
        <v>640</v>
      </c>
      <c r="C378" s="79" t="s">
        <v>824</v>
      </c>
      <c r="D378" s="79" t="s">
        <v>1117</v>
      </c>
      <c r="E378" s="80" t="s">
        <v>614</v>
      </c>
      <c r="F378" s="80"/>
      <c r="G378" s="80"/>
      <c r="H378" s="79" t="s">
        <v>1539</v>
      </c>
      <c r="L378" s="72" t="s">
        <v>1536</v>
      </c>
      <c r="M378" s="79" t="s">
        <v>24</v>
      </c>
      <c r="N378" s="79" t="s">
        <v>872</v>
      </c>
      <c r="R378" s="82"/>
      <c r="T378" s="79" t="s">
        <v>1542</v>
      </c>
      <c r="U378" s="82">
        <v>1800</v>
      </c>
      <c r="V378" s="84">
        <v>140</v>
      </c>
      <c r="W378" s="79" t="s">
        <v>1131</v>
      </c>
      <c r="X378" s="79">
        <f>U378*V378</f>
        <v>252000</v>
      </c>
      <c r="Y378" s="79" t="s">
        <v>823</v>
      </c>
      <c r="AA378" s="79">
        <v>1160</v>
      </c>
    </row>
    <row r="379" spans="1:27" s="79" customFormat="1" x14ac:dyDescent="0.3">
      <c r="B379" s="79" t="s">
        <v>1530</v>
      </c>
      <c r="C379" s="79" t="s">
        <v>824</v>
      </c>
      <c r="D379" s="79" t="s">
        <v>1117</v>
      </c>
      <c r="E379" s="80" t="s">
        <v>618</v>
      </c>
      <c r="F379" s="80"/>
      <c r="G379" s="80"/>
      <c r="H379" s="79" t="s">
        <v>1531</v>
      </c>
      <c r="K379" s="79" t="s">
        <v>1534</v>
      </c>
      <c r="L379" s="72" t="s">
        <v>1529</v>
      </c>
      <c r="M379" s="79" t="s">
        <v>24</v>
      </c>
      <c r="N379" s="79" t="s">
        <v>872</v>
      </c>
      <c r="R379" s="82"/>
      <c r="T379" s="79" t="s">
        <v>1542</v>
      </c>
      <c r="U379" s="82">
        <v>100</v>
      </c>
      <c r="V379" s="84">
        <v>1700</v>
      </c>
      <c r="W379" s="79" t="s">
        <v>1131</v>
      </c>
      <c r="X379" s="79">
        <f>U379*V379</f>
        <v>170000</v>
      </c>
      <c r="Y379" s="79" t="s">
        <v>823</v>
      </c>
    </row>
    <row r="380" spans="1:27" s="79" customFormat="1" x14ac:dyDescent="0.3">
      <c r="A380" s="79">
        <v>422</v>
      </c>
      <c r="B380" s="79" t="s">
        <v>640</v>
      </c>
      <c r="C380" s="79" t="s">
        <v>824</v>
      </c>
      <c r="D380" s="79" t="s">
        <v>1117</v>
      </c>
      <c r="E380" s="80" t="s">
        <v>618</v>
      </c>
      <c r="F380" s="80"/>
      <c r="G380" s="80"/>
      <c r="H380" s="79" t="s">
        <v>1538</v>
      </c>
      <c r="K380" s="79" t="s">
        <v>121</v>
      </c>
      <c r="L380" s="72" t="s">
        <v>120</v>
      </c>
      <c r="M380" s="79" t="s">
        <v>24</v>
      </c>
      <c r="N380" s="79" t="s">
        <v>872</v>
      </c>
      <c r="O380" s="79">
        <v>24</v>
      </c>
      <c r="P380" s="79">
        <v>25</v>
      </c>
      <c r="Q380" s="79">
        <v>37</v>
      </c>
      <c r="R380" s="82">
        <v>86</v>
      </c>
      <c r="T380" s="79" t="s">
        <v>1542</v>
      </c>
      <c r="U380" s="82">
        <v>1060</v>
      </c>
      <c r="V380" s="84">
        <v>260</v>
      </c>
      <c r="W380" s="79" t="s">
        <v>1131</v>
      </c>
      <c r="X380" s="79">
        <v>300820</v>
      </c>
      <c r="Y380" s="79" t="s">
        <v>823</v>
      </c>
    </row>
    <row r="381" spans="1:27" s="79" customFormat="1" x14ac:dyDescent="0.3">
      <c r="A381" s="79">
        <v>1008</v>
      </c>
      <c r="B381" s="79" t="s">
        <v>640</v>
      </c>
      <c r="C381" s="79" t="s">
        <v>824</v>
      </c>
      <c r="D381" s="79" t="s">
        <v>1117</v>
      </c>
      <c r="E381" s="80" t="s">
        <v>632</v>
      </c>
      <c r="F381" s="80"/>
      <c r="G381" s="80"/>
      <c r="H381" s="79" t="s">
        <v>119</v>
      </c>
      <c r="K381" s="79" t="s">
        <v>119</v>
      </c>
      <c r="L381" s="72" t="s">
        <v>118</v>
      </c>
      <c r="M381" s="79" t="s">
        <v>24</v>
      </c>
      <c r="N381" s="79" t="s">
        <v>872</v>
      </c>
      <c r="O381" s="79">
        <v>25</v>
      </c>
      <c r="P381" s="79">
        <v>26</v>
      </c>
      <c r="Q381" s="79">
        <v>35</v>
      </c>
      <c r="R381" s="82">
        <v>86</v>
      </c>
      <c r="T381" s="79" t="s">
        <v>1542</v>
      </c>
      <c r="U381" s="82">
        <v>1240</v>
      </c>
      <c r="V381" s="84">
        <v>417</v>
      </c>
      <c r="W381" s="79" t="s">
        <v>1131</v>
      </c>
      <c r="X381" s="79">
        <v>517080</v>
      </c>
      <c r="Y381" s="79" t="s">
        <v>823</v>
      </c>
    </row>
    <row r="382" spans="1:27" s="79" customFormat="1" x14ac:dyDescent="0.3">
      <c r="A382" s="79">
        <v>433</v>
      </c>
      <c r="B382" s="79" t="s">
        <v>640</v>
      </c>
      <c r="C382" s="79" t="s">
        <v>824</v>
      </c>
      <c r="D382" s="79" t="s">
        <v>1117</v>
      </c>
      <c r="E382" s="80" t="s">
        <v>633</v>
      </c>
      <c r="F382" s="80"/>
      <c r="G382" s="80"/>
      <c r="H382" s="79" t="s">
        <v>117</v>
      </c>
      <c r="K382" s="79" t="s">
        <v>117</v>
      </c>
      <c r="L382" s="72" t="s">
        <v>116</v>
      </c>
      <c r="M382" s="79" t="s">
        <v>24</v>
      </c>
      <c r="N382" s="79" t="s">
        <v>872</v>
      </c>
      <c r="O382" s="79">
        <v>19</v>
      </c>
      <c r="P382" s="79">
        <v>25</v>
      </c>
      <c r="Q382" s="79">
        <v>35</v>
      </c>
      <c r="R382" s="82">
        <v>79</v>
      </c>
      <c r="T382" s="79" t="s">
        <v>1542</v>
      </c>
      <c r="U382" s="82">
        <v>1614</v>
      </c>
      <c r="V382" s="84">
        <v>188</v>
      </c>
      <c r="W382" s="79" t="s">
        <v>1131</v>
      </c>
      <c r="X382" s="79">
        <v>303432</v>
      </c>
      <c r="Y382" s="79" t="s">
        <v>823</v>
      </c>
    </row>
    <row r="383" spans="1:27" s="79" customFormat="1" x14ac:dyDescent="0.3">
      <c r="A383" s="79">
        <v>684</v>
      </c>
      <c r="B383" s="79" t="s">
        <v>640</v>
      </c>
      <c r="C383" s="79" t="s">
        <v>824</v>
      </c>
      <c r="D383" s="79" t="s">
        <v>1117</v>
      </c>
      <c r="E383" s="80" t="s">
        <v>634</v>
      </c>
      <c r="F383" s="80"/>
      <c r="G383" s="80"/>
      <c r="H383" s="79" t="s">
        <v>115</v>
      </c>
      <c r="K383" s="79" t="s">
        <v>115</v>
      </c>
      <c r="L383" s="72" t="s">
        <v>114</v>
      </c>
      <c r="M383" s="79" t="s">
        <v>24</v>
      </c>
      <c r="N383" s="79" t="s">
        <v>872</v>
      </c>
      <c r="O383" s="79">
        <v>26</v>
      </c>
      <c r="P383" s="79">
        <v>21</v>
      </c>
      <c r="Q383" s="79">
        <v>29</v>
      </c>
      <c r="R383" s="82">
        <v>76</v>
      </c>
      <c r="T383" s="79" t="s">
        <v>1542</v>
      </c>
      <c r="U383" s="82">
        <v>1385</v>
      </c>
      <c r="V383" s="84">
        <v>787</v>
      </c>
      <c r="W383" s="79" t="s">
        <v>1131</v>
      </c>
      <c r="X383" s="79">
        <v>1089995</v>
      </c>
      <c r="Y383" s="79" t="s">
        <v>823</v>
      </c>
    </row>
    <row r="384" spans="1:27" s="79" customFormat="1" x14ac:dyDescent="0.3">
      <c r="A384" s="79">
        <v>1404</v>
      </c>
      <c r="B384" s="79" t="s">
        <v>640</v>
      </c>
      <c r="C384" s="79" t="s">
        <v>824</v>
      </c>
      <c r="D384" s="79" t="s">
        <v>1117</v>
      </c>
      <c r="E384" s="80" t="s">
        <v>615</v>
      </c>
      <c r="F384" s="80"/>
      <c r="G384" s="80"/>
      <c r="H384" s="79" t="s">
        <v>113</v>
      </c>
      <c r="K384" s="79" t="s">
        <v>113</v>
      </c>
      <c r="L384" s="72" t="s">
        <v>112</v>
      </c>
      <c r="M384" s="79" t="s">
        <v>24</v>
      </c>
      <c r="N384" s="79" t="s">
        <v>872</v>
      </c>
      <c r="O384" s="79">
        <v>8</v>
      </c>
      <c r="P384" s="79">
        <v>7</v>
      </c>
      <c r="Q384" s="79">
        <v>24</v>
      </c>
      <c r="R384" s="82">
        <v>39</v>
      </c>
      <c r="T384" s="79" t="s">
        <v>1542</v>
      </c>
      <c r="U384" s="82">
        <v>692</v>
      </c>
      <c r="V384" s="84">
        <v>315</v>
      </c>
      <c r="W384" s="79" t="s">
        <v>1131</v>
      </c>
      <c r="X384" s="79">
        <v>217980</v>
      </c>
      <c r="Y384" s="79" t="s">
        <v>823</v>
      </c>
    </row>
    <row r="385" spans="1:25" s="79" customFormat="1" x14ac:dyDescent="0.3">
      <c r="A385" s="79">
        <v>391</v>
      </c>
      <c r="B385" s="79" t="s">
        <v>640</v>
      </c>
      <c r="C385" s="79" t="s">
        <v>824</v>
      </c>
      <c r="D385" s="79" t="s">
        <v>1117</v>
      </c>
      <c r="E385" s="80" t="s">
        <v>635</v>
      </c>
      <c r="F385" s="80"/>
      <c r="G385" s="80"/>
      <c r="H385" s="79" t="s">
        <v>111</v>
      </c>
      <c r="K385" s="79" t="s">
        <v>111</v>
      </c>
      <c r="L385" s="72" t="s">
        <v>110</v>
      </c>
      <c r="M385" s="79" t="s">
        <v>24</v>
      </c>
      <c r="N385" s="79" t="s">
        <v>872</v>
      </c>
      <c r="O385" s="79">
        <v>3</v>
      </c>
      <c r="P385" s="79">
        <v>9</v>
      </c>
      <c r="Q385" s="79">
        <v>16</v>
      </c>
      <c r="R385" s="82">
        <v>28</v>
      </c>
      <c r="T385" s="79" t="s">
        <v>1542</v>
      </c>
      <c r="U385" s="82">
        <v>340</v>
      </c>
      <c r="V385" s="84">
        <v>787</v>
      </c>
      <c r="W385" s="79" t="s">
        <v>1131</v>
      </c>
      <c r="X385" s="79">
        <v>267580</v>
      </c>
      <c r="Y385" s="79" t="s">
        <v>823</v>
      </c>
    </row>
    <row r="386" spans="1:25" s="79" customFormat="1" x14ac:dyDescent="0.3">
      <c r="A386" s="79">
        <v>175</v>
      </c>
      <c r="B386" s="79" t="s">
        <v>640</v>
      </c>
      <c r="C386" s="79" t="s">
        <v>824</v>
      </c>
      <c r="D386" s="79" t="s">
        <v>1117</v>
      </c>
      <c r="E386" s="80" t="s">
        <v>636</v>
      </c>
      <c r="F386" s="80"/>
      <c r="G386" s="80"/>
      <c r="H386" s="79" t="s">
        <v>108</v>
      </c>
      <c r="K386" s="79" t="s">
        <v>1085</v>
      </c>
      <c r="L386" s="72" t="s">
        <v>1527</v>
      </c>
      <c r="M386" s="79" t="s">
        <v>24</v>
      </c>
      <c r="N386" s="79" t="s">
        <v>872</v>
      </c>
      <c r="O386" s="79">
        <v>2</v>
      </c>
      <c r="P386" s="79">
        <v>2</v>
      </c>
      <c r="Q386" s="79">
        <v>4</v>
      </c>
      <c r="R386" s="82">
        <v>8</v>
      </c>
      <c r="T386" s="79" t="s">
        <v>1542</v>
      </c>
      <c r="U386" s="82">
        <v>90</v>
      </c>
      <c r="V386" s="84">
        <v>472</v>
      </c>
      <c r="W386" s="79" t="s">
        <v>1131</v>
      </c>
      <c r="X386" s="79">
        <v>42480</v>
      </c>
      <c r="Y386" s="79" t="s">
        <v>823</v>
      </c>
    </row>
    <row r="387" spans="1:25" s="79" customFormat="1" x14ac:dyDescent="0.3">
      <c r="A387" s="79">
        <v>741</v>
      </c>
      <c r="B387" s="79" t="s">
        <v>640</v>
      </c>
      <c r="C387" s="79" t="s">
        <v>824</v>
      </c>
      <c r="D387" s="79" t="s">
        <v>1117</v>
      </c>
      <c r="E387" s="80" t="s">
        <v>636</v>
      </c>
      <c r="F387" s="80"/>
      <c r="G387" s="80"/>
      <c r="H387" s="79" t="s">
        <v>107</v>
      </c>
      <c r="K387" s="79" t="s">
        <v>1086</v>
      </c>
      <c r="L387" s="72" t="s">
        <v>106</v>
      </c>
      <c r="M387" s="79" t="s">
        <v>24</v>
      </c>
      <c r="N387" s="79" t="s">
        <v>872</v>
      </c>
      <c r="O387" s="79">
        <v>2</v>
      </c>
      <c r="P387" s="79">
        <v>3</v>
      </c>
      <c r="Q387" s="79">
        <v>2</v>
      </c>
      <c r="R387" s="82">
        <v>7</v>
      </c>
      <c r="T387" s="79" t="s">
        <v>1542</v>
      </c>
      <c r="U387" s="82">
        <v>80</v>
      </c>
      <c r="V387" s="84">
        <v>509</v>
      </c>
      <c r="W387" s="79" t="s">
        <v>1131</v>
      </c>
      <c r="X387" s="79">
        <v>40720</v>
      </c>
      <c r="Y387" s="79" t="s">
        <v>823</v>
      </c>
    </row>
    <row r="388" spans="1:25" s="79" customFormat="1" x14ac:dyDescent="0.3">
      <c r="A388" s="79">
        <v>807</v>
      </c>
      <c r="B388" s="79" t="s">
        <v>640</v>
      </c>
      <c r="C388" s="79" t="s">
        <v>824</v>
      </c>
      <c r="D388" s="79" t="s">
        <v>1117</v>
      </c>
      <c r="E388" s="80" t="s">
        <v>627</v>
      </c>
      <c r="F388" s="80"/>
      <c r="G388" s="80"/>
      <c r="H388" s="79" t="s">
        <v>105</v>
      </c>
      <c r="K388" s="79" t="s">
        <v>1087</v>
      </c>
      <c r="L388" s="72" t="s">
        <v>750</v>
      </c>
      <c r="M388" s="79" t="s">
        <v>751</v>
      </c>
      <c r="N388" s="79" t="s">
        <v>873</v>
      </c>
      <c r="O388" s="79">
        <v>8</v>
      </c>
      <c r="P388" s="79">
        <v>7</v>
      </c>
      <c r="Q388" s="79">
        <v>11</v>
      </c>
      <c r="R388" s="82">
        <v>26</v>
      </c>
      <c r="S388" s="79" t="s">
        <v>104</v>
      </c>
      <c r="T388" s="79" t="s">
        <v>682</v>
      </c>
      <c r="U388" s="82">
        <v>47</v>
      </c>
      <c r="V388" s="84">
        <v>10000</v>
      </c>
      <c r="W388" s="79" t="s">
        <v>1131</v>
      </c>
      <c r="X388" s="79">
        <v>470000</v>
      </c>
      <c r="Y388" s="79" t="s">
        <v>917</v>
      </c>
    </row>
    <row r="389" spans="1:25" s="79" customFormat="1" x14ac:dyDescent="0.3">
      <c r="A389" s="79">
        <v>806</v>
      </c>
      <c r="B389" s="79" t="s">
        <v>640</v>
      </c>
      <c r="C389" s="79" t="s">
        <v>824</v>
      </c>
      <c r="D389" s="79" t="s">
        <v>1117</v>
      </c>
      <c r="E389" s="80" t="s">
        <v>627</v>
      </c>
      <c r="F389" s="80"/>
      <c r="G389" s="80"/>
      <c r="H389" s="79" t="s">
        <v>109</v>
      </c>
      <c r="K389" s="79" t="s">
        <v>1088</v>
      </c>
      <c r="L389" s="72" t="s">
        <v>769</v>
      </c>
      <c r="M389" s="79" t="s">
        <v>24</v>
      </c>
      <c r="N389" s="79" t="s">
        <v>873</v>
      </c>
      <c r="O389" s="79">
        <v>7</v>
      </c>
      <c r="P389" s="79">
        <v>5</v>
      </c>
      <c r="Q389" s="79">
        <v>7</v>
      </c>
      <c r="R389" s="82">
        <v>19</v>
      </c>
      <c r="S389" s="79" t="s">
        <v>104</v>
      </c>
      <c r="T389" s="79" t="s">
        <v>795</v>
      </c>
      <c r="U389" s="82">
        <v>16</v>
      </c>
      <c r="V389" s="84">
        <v>10323</v>
      </c>
      <c r="W389" s="79" t="s">
        <v>1131</v>
      </c>
      <c r="X389" s="79">
        <v>165168</v>
      </c>
      <c r="Y389" s="79" t="s">
        <v>917</v>
      </c>
    </row>
    <row r="390" spans="1:25" s="7" customFormat="1" hidden="1" x14ac:dyDescent="0.3">
      <c r="A390" s="15">
        <v>1329</v>
      </c>
      <c r="B390" s="7" t="s">
        <v>646</v>
      </c>
      <c r="C390" s="15" t="s">
        <v>183</v>
      </c>
      <c r="D390" s="15"/>
      <c r="E390" s="11"/>
      <c r="F390" s="50" t="s">
        <v>1166</v>
      </c>
      <c r="G390" s="50" t="s">
        <v>1235</v>
      </c>
      <c r="H390" s="45" t="s">
        <v>1234</v>
      </c>
      <c r="I390" s="54">
        <v>4042</v>
      </c>
      <c r="J390" s="51">
        <f>I390*1.21</f>
        <v>4890.82</v>
      </c>
      <c r="K390" s="15"/>
      <c r="L390" s="14" t="s">
        <v>184</v>
      </c>
      <c r="M390" s="7" t="s">
        <v>24</v>
      </c>
      <c r="N390" s="15" t="s">
        <v>874</v>
      </c>
      <c r="O390" s="15"/>
      <c r="P390" s="15">
        <v>5</v>
      </c>
      <c r="Q390" s="15">
        <v>4</v>
      </c>
      <c r="R390" s="3">
        <v>9</v>
      </c>
      <c r="S390" s="15"/>
      <c r="T390" s="7" t="s">
        <v>691</v>
      </c>
      <c r="U390" s="16">
        <v>30</v>
      </c>
      <c r="V390" s="24">
        <v>4143</v>
      </c>
      <c r="X390" s="18">
        <v>124290</v>
      </c>
      <c r="Y390" s="18" t="s">
        <v>958</v>
      </c>
    </row>
    <row r="391" spans="1:25" s="7" customFormat="1" hidden="1" x14ac:dyDescent="0.3">
      <c r="A391" s="15">
        <v>386</v>
      </c>
      <c r="B391" s="7" t="s">
        <v>646</v>
      </c>
      <c r="C391" s="15" t="s">
        <v>183</v>
      </c>
      <c r="D391" s="15"/>
      <c r="E391" s="11"/>
      <c r="F391" s="50" t="s">
        <v>1166</v>
      </c>
      <c r="G391" s="50" t="s">
        <v>1236</v>
      </c>
      <c r="H391" s="45" t="s">
        <v>1237</v>
      </c>
      <c r="I391" s="54">
        <v>1705</v>
      </c>
      <c r="J391" s="51">
        <f>I391*1.21</f>
        <v>2063.0499999999997</v>
      </c>
      <c r="K391" s="15"/>
      <c r="L391" s="14" t="s">
        <v>770</v>
      </c>
      <c r="M391" s="7" t="s">
        <v>24</v>
      </c>
      <c r="N391" s="15" t="s">
        <v>874</v>
      </c>
      <c r="O391" s="15">
        <v>3</v>
      </c>
      <c r="P391" s="15">
        <v>2</v>
      </c>
      <c r="Q391" s="15">
        <v>3</v>
      </c>
      <c r="R391" s="3">
        <v>8</v>
      </c>
      <c r="S391" s="15"/>
      <c r="T391" s="7" t="s">
        <v>691</v>
      </c>
      <c r="U391" s="16">
        <v>25</v>
      </c>
      <c r="V391" s="24">
        <v>2010</v>
      </c>
      <c r="X391" s="18">
        <v>50250</v>
      </c>
      <c r="Y391" s="18" t="s">
        <v>958</v>
      </c>
    </row>
    <row r="392" spans="1:25" s="7" customFormat="1" hidden="1" x14ac:dyDescent="0.3">
      <c r="A392" s="15">
        <v>1477</v>
      </c>
      <c r="B392" s="7" t="s">
        <v>646</v>
      </c>
      <c r="C392" s="15" t="s">
        <v>183</v>
      </c>
      <c r="D392" s="15"/>
      <c r="E392" s="11"/>
      <c r="F392" s="50" t="s">
        <v>1184</v>
      </c>
      <c r="G392" s="50" t="s">
        <v>1238</v>
      </c>
      <c r="H392" s="45" t="s">
        <v>1239</v>
      </c>
      <c r="I392" s="54">
        <v>469</v>
      </c>
      <c r="J392" s="51">
        <f>I392*1.21</f>
        <v>567.49</v>
      </c>
      <c r="K392" s="15"/>
      <c r="L392" s="14" t="s">
        <v>182</v>
      </c>
      <c r="M392" s="18" t="s">
        <v>24</v>
      </c>
      <c r="N392" s="15" t="s">
        <v>875</v>
      </c>
      <c r="O392" s="15">
        <v>4</v>
      </c>
      <c r="P392" s="15">
        <v>2</v>
      </c>
      <c r="Q392" s="15">
        <v>2</v>
      </c>
      <c r="R392" s="3">
        <v>8</v>
      </c>
      <c r="S392" s="15"/>
      <c r="T392" s="18" t="s">
        <v>691</v>
      </c>
      <c r="U392" s="16">
        <v>25</v>
      </c>
      <c r="V392" s="24">
        <v>4471</v>
      </c>
      <c r="X392" s="18">
        <v>111775</v>
      </c>
      <c r="Y392" s="18" t="s">
        <v>958</v>
      </c>
    </row>
    <row r="393" spans="1:25" s="79" customFormat="1" x14ac:dyDescent="0.3">
      <c r="A393" s="79">
        <v>1221</v>
      </c>
      <c r="B393" s="79" t="s">
        <v>640</v>
      </c>
      <c r="C393" s="79" t="s">
        <v>178</v>
      </c>
      <c r="D393" s="79" t="s">
        <v>1118</v>
      </c>
      <c r="E393" s="80" t="s">
        <v>630</v>
      </c>
      <c r="F393" s="80"/>
      <c r="G393" s="80"/>
      <c r="H393" s="79" t="s">
        <v>177</v>
      </c>
      <c r="K393" s="79" t="s">
        <v>1089</v>
      </c>
      <c r="L393" s="72" t="s">
        <v>176</v>
      </c>
      <c r="M393" s="79" t="s">
        <v>24</v>
      </c>
      <c r="N393" s="79" t="s">
        <v>178</v>
      </c>
      <c r="O393" s="79">
        <v>2</v>
      </c>
      <c r="P393" s="79">
        <v>4</v>
      </c>
      <c r="Q393" s="79">
        <v>4</v>
      </c>
      <c r="R393" s="82">
        <v>10</v>
      </c>
      <c r="S393" s="79" t="s">
        <v>175</v>
      </c>
      <c r="T393" s="79" t="s">
        <v>691</v>
      </c>
      <c r="U393" s="82">
        <v>15</v>
      </c>
      <c r="V393" s="84">
        <v>3400</v>
      </c>
      <c r="W393" s="79" t="s">
        <v>1131</v>
      </c>
      <c r="X393" s="79">
        <v>51000</v>
      </c>
      <c r="Y393" s="79" t="s">
        <v>823</v>
      </c>
    </row>
    <row r="394" spans="1:25" s="79" customFormat="1" x14ac:dyDescent="0.3">
      <c r="A394" s="79">
        <v>1219</v>
      </c>
      <c r="B394" s="79" t="s">
        <v>640</v>
      </c>
      <c r="C394" s="79" t="s">
        <v>178</v>
      </c>
      <c r="D394" s="79" t="s">
        <v>1118</v>
      </c>
      <c r="E394" s="80" t="s">
        <v>630</v>
      </c>
      <c r="F394" s="80"/>
      <c r="G394" s="80"/>
      <c r="H394" s="79" t="s">
        <v>181</v>
      </c>
      <c r="K394" s="79" t="s">
        <v>1090</v>
      </c>
      <c r="L394" s="72" t="s">
        <v>181</v>
      </c>
      <c r="M394" s="79" t="s">
        <v>24</v>
      </c>
      <c r="N394" s="79" t="s">
        <v>178</v>
      </c>
      <c r="O394" s="79">
        <v>2</v>
      </c>
      <c r="P394" s="79">
        <v>6</v>
      </c>
      <c r="Q394" s="79">
        <v>7</v>
      </c>
      <c r="R394" s="82">
        <v>15</v>
      </c>
      <c r="T394" s="79" t="s">
        <v>691</v>
      </c>
      <c r="U394" s="82">
        <v>20</v>
      </c>
      <c r="V394" s="84">
        <v>29294</v>
      </c>
      <c r="W394" s="79" t="s">
        <v>1131</v>
      </c>
      <c r="X394" s="79">
        <v>585880</v>
      </c>
      <c r="Y394" s="79" t="s">
        <v>823</v>
      </c>
    </row>
    <row r="395" spans="1:25" s="79" customFormat="1" x14ac:dyDescent="0.3">
      <c r="A395" s="79">
        <v>1220</v>
      </c>
      <c r="B395" s="79" t="s">
        <v>640</v>
      </c>
      <c r="C395" s="79" t="s">
        <v>178</v>
      </c>
      <c r="D395" s="79" t="s">
        <v>1118</v>
      </c>
      <c r="E395" s="80" t="s">
        <v>630</v>
      </c>
      <c r="F395" s="80"/>
      <c r="G395" s="80"/>
      <c r="H395" s="79" t="s">
        <v>180</v>
      </c>
      <c r="K395" s="79" t="s">
        <v>1090</v>
      </c>
      <c r="L395" s="72" t="s">
        <v>179</v>
      </c>
      <c r="M395" s="79" t="s">
        <v>24</v>
      </c>
      <c r="N395" s="79" t="s">
        <v>178</v>
      </c>
      <c r="O395" s="79">
        <v>3</v>
      </c>
      <c r="P395" s="79">
        <v>2</v>
      </c>
      <c r="Q395" s="79">
        <v>3</v>
      </c>
      <c r="R395" s="82">
        <v>8</v>
      </c>
      <c r="T395" s="79" t="s">
        <v>691</v>
      </c>
      <c r="U395" s="82">
        <v>15</v>
      </c>
      <c r="V395" s="84">
        <v>2700</v>
      </c>
      <c r="W395" s="79" t="s">
        <v>1131</v>
      </c>
      <c r="X395" s="79">
        <v>40500</v>
      </c>
      <c r="Y395" s="79" t="s">
        <v>823</v>
      </c>
    </row>
    <row r="396" spans="1:25" s="79" customFormat="1" x14ac:dyDescent="0.3">
      <c r="B396" s="79" t="s">
        <v>642</v>
      </c>
      <c r="C396" s="79" t="s">
        <v>894</v>
      </c>
      <c r="D396" s="79" t="s">
        <v>1119</v>
      </c>
      <c r="E396" s="80"/>
      <c r="F396" s="80"/>
      <c r="G396" s="80"/>
      <c r="H396" s="79" t="s">
        <v>949</v>
      </c>
      <c r="K396" s="79" t="s">
        <v>1091</v>
      </c>
      <c r="L396" s="81" t="s">
        <v>171</v>
      </c>
      <c r="M396" s="79" t="s">
        <v>24</v>
      </c>
      <c r="N396" s="79" t="s">
        <v>876</v>
      </c>
      <c r="R396" s="82"/>
      <c r="S396" s="79" t="s">
        <v>679</v>
      </c>
      <c r="T396" s="79" t="s">
        <v>702</v>
      </c>
      <c r="U396" s="83">
        <v>10</v>
      </c>
      <c r="V396" s="79">
        <v>2994</v>
      </c>
      <c r="W396" s="79" t="s">
        <v>1131</v>
      </c>
      <c r="X396" s="79">
        <v>29940</v>
      </c>
      <c r="Y396" s="79" t="s">
        <v>823</v>
      </c>
    </row>
    <row r="397" spans="1:25" s="79" customFormat="1" x14ac:dyDescent="0.3">
      <c r="B397" s="79" t="s">
        <v>642</v>
      </c>
      <c r="C397" s="79" t="s">
        <v>894</v>
      </c>
      <c r="D397" s="79" t="s">
        <v>1119</v>
      </c>
      <c r="E397" s="80"/>
      <c r="F397" s="80"/>
      <c r="G397" s="80"/>
      <c r="H397" s="79" t="s">
        <v>949</v>
      </c>
      <c r="K397" s="79" t="s">
        <v>1091</v>
      </c>
      <c r="L397" s="81" t="s">
        <v>170</v>
      </c>
      <c r="M397" s="79" t="s">
        <v>24</v>
      </c>
      <c r="N397" s="79" t="s">
        <v>876</v>
      </c>
      <c r="R397" s="82"/>
      <c r="S397" s="79" t="s">
        <v>679</v>
      </c>
      <c r="T397" s="79" t="s">
        <v>702</v>
      </c>
      <c r="U397" s="83">
        <v>10</v>
      </c>
      <c r="V397" s="79">
        <v>2994</v>
      </c>
      <c r="W397" s="79" t="s">
        <v>1131</v>
      </c>
      <c r="X397" s="79">
        <v>29940</v>
      </c>
      <c r="Y397" s="79" t="s">
        <v>823</v>
      </c>
    </row>
    <row r="398" spans="1:25" s="79" customFormat="1" x14ac:dyDescent="0.3">
      <c r="B398" s="79" t="s">
        <v>642</v>
      </c>
      <c r="C398" s="79" t="s">
        <v>894</v>
      </c>
      <c r="D398" s="79" t="s">
        <v>1119</v>
      </c>
      <c r="E398" s="80"/>
      <c r="F398" s="80"/>
      <c r="G398" s="80"/>
      <c r="H398" s="79" t="s">
        <v>949</v>
      </c>
      <c r="K398" s="79" t="s">
        <v>1091</v>
      </c>
      <c r="L398" s="81" t="s">
        <v>169</v>
      </c>
      <c r="M398" s="79" t="s">
        <v>24</v>
      </c>
      <c r="N398" s="79" t="s">
        <v>876</v>
      </c>
      <c r="R398" s="82"/>
      <c r="S398" s="79" t="s">
        <v>679</v>
      </c>
      <c r="T398" s="79" t="s">
        <v>702</v>
      </c>
      <c r="U398" s="83">
        <v>10</v>
      </c>
      <c r="V398" s="79">
        <v>2861</v>
      </c>
      <c r="W398" s="79" t="s">
        <v>1131</v>
      </c>
      <c r="X398" s="79">
        <v>28610</v>
      </c>
      <c r="Y398" s="79" t="s">
        <v>823</v>
      </c>
    </row>
    <row r="399" spans="1:25" s="79" customFormat="1" x14ac:dyDescent="0.3">
      <c r="B399" s="79" t="s">
        <v>642</v>
      </c>
      <c r="C399" s="79" t="s">
        <v>894</v>
      </c>
      <c r="D399" s="79" t="s">
        <v>1119</v>
      </c>
      <c r="E399" s="80"/>
      <c r="F399" s="80"/>
      <c r="G399" s="80"/>
      <c r="H399" s="79" t="s">
        <v>949</v>
      </c>
      <c r="K399" s="79" t="s">
        <v>1091</v>
      </c>
      <c r="L399" s="81" t="s">
        <v>168</v>
      </c>
      <c r="M399" s="79" t="s">
        <v>24</v>
      </c>
      <c r="N399" s="79" t="s">
        <v>876</v>
      </c>
      <c r="R399" s="82"/>
      <c r="S399" s="79" t="s">
        <v>679</v>
      </c>
      <c r="T399" s="79" t="s">
        <v>702</v>
      </c>
      <c r="U399" s="83">
        <v>5</v>
      </c>
      <c r="V399" s="79">
        <v>2861</v>
      </c>
      <c r="W399" s="79" t="s">
        <v>1131</v>
      </c>
      <c r="X399" s="79">
        <v>14305</v>
      </c>
      <c r="Y399" s="79" t="s">
        <v>823</v>
      </c>
    </row>
    <row r="400" spans="1:25" s="79" customFormat="1" x14ac:dyDescent="0.3">
      <c r="B400" s="79" t="s">
        <v>642</v>
      </c>
      <c r="C400" s="79" t="s">
        <v>894</v>
      </c>
      <c r="D400" s="79" t="s">
        <v>1119</v>
      </c>
      <c r="E400" s="80"/>
      <c r="F400" s="80"/>
      <c r="G400" s="80"/>
      <c r="H400" s="79" t="s">
        <v>949</v>
      </c>
      <c r="K400" s="79" t="s">
        <v>1091</v>
      </c>
      <c r="L400" s="81" t="s">
        <v>167</v>
      </c>
      <c r="M400" s="79" t="s">
        <v>24</v>
      </c>
      <c r="N400" s="79" t="s">
        <v>876</v>
      </c>
      <c r="R400" s="82"/>
      <c r="S400" s="79" t="s">
        <v>679</v>
      </c>
      <c r="T400" s="79" t="s">
        <v>702</v>
      </c>
      <c r="U400" s="83">
        <v>15</v>
      </c>
      <c r="V400" s="79">
        <v>2861</v>
      </c>
      <c r="W400" s="79" t="s">
        <v>1131</v>
      </c>
      <c r="X400" s="79">
        <v>42915</v>
      </c>
      <c r="Y400" s="79" t="s">
        <v>823</v>
      </c>
    </row>
    <row r="401" spans="2:25" s="79" customFormat="1" x14ac:dyDescent="0.3">
      <c r="B401" s="79" t="s">
        <v>642</v>
      </c>
      <c r="C401" s="79" t="s">
        <v>894</v>
      </c>
      <c r="D401" s="79" t="s">
        <v>1119</v>
      </c>
      <c r="E401" s="80"/>
      <c r="F401" s="80"/>
      <c r="G401" s="80"/>
      <c r="H401" s="79" t="s">
        <v>949</v>
      </c>
      <c r="K401" s="79" t="s">
        <v>1091</v>
      </c>
      <c r="L401" s="81" t="s">
        <v>166</v>
      </c>
      <c r="M401" s="79" t="s">
        <v>24</v>
      </c>
      <c r="N401" s="79" t="s">
        <v>876</v>
      </c>
      <c r="R401" s="82"/>
      <c r="S401" s="79" t="s">
        <v>679</v>
      </c>
      <c r="T401" s="79" t="s">
        <v>702</v>
      </c>
      <c r="U401" s="83">
        <v>10</v>
      </c>
      <c r="V401" s="79">
        <v>1331</v>
      </c>
      <c r="W401" s="79" t="s">
        <v>1131</v>
      </c>
      <c r="X401" s="79">
        <v>13310</v>
      </c>
      <c r="Y401" s="79" t="s">
        <v>823</v>
      </c>
    </row>
    <row r="402" spans="2:25" s="79" customFormat="1" x14ac:dyDescent="0.3">
      <c r="B402" s="79" t="s">
        <v>642</v>
      </c>
      <c r="C402" s="79" t="s">
        <v>894</v>
      </c>
      <c r="D402" s="79" t="s">
        <v>1119</v>
      </c>
      <c r="E402" s="80"/>
      <c r="F402" s="80"/>
      <c r="G402" s="80"/>
      <c r="H402" s="79" t="s">
        <v>949</v>
      </c>
      <c r="K402" s="79" t="s">
        <v>1091</v>
      </c>
      <c r="L402" s="81" t="s">
        <v>165</v>
      </c>
      <c r="M402" s="79" t="s">
        <v>24</v>
      </c>
      <c r="N402" s="79" t="s">
        <v>876</v>
      </c>
      <c r="R402" s="82"/>
      <c r="S402" s="79" t="s">
        <v>679</v>
      </c>
      <c r="T402" s="79" t="s">
        <v>702</v>
      </c>
      <c r="U402" s="83">
        <v>10</v>
      </c>
      <c r="V402" s="79">
        <v>3194</v>
      </c>
      <c r="W402" s="79" t="s">
        <v>1131</v>
      </c>
      <c r="X402" s="79">
        <v>31940</v>
      </c>
      <c r="Y402" s="79" t="s">
        <v>823</v>
      </c>
    </row>
    <row r="403" spans="2:25" s="79" customFormat="1" x14ac:dyDescent="0.3">
      <c r="B403" s="79" t="s">
        <v>642</v>
      </c>
      <c r="C403" s="79" t="s">
        <v>894</v>
      </c>
      <c r="D403" s="79" t="s">
        <v>1119</v>
      </c>
      <c r="E403" s="80"/>
      <c r="F403" s="80"/>
      <c r="G403" s="80"/>
      <c r="H403" s="79" t="s">
        <v>949</v>
      </c>
      <c r="K403" s="79" t="s">
        <v>1091</v>
      </c>
      <c r="L403" s="81" t="s">
        <v>164</v>
      </c>
      <c r="M403" s="79" t="s">
        <v>24</v>
      </c>
      <c r="N403" s="79" t="s">
        <v>876</v>
      </c>
      <c r="R403" s="82"/>
      <c r="S403" s="79" t="s">
        <v>679</v>
      </c>
      <c r="T403" s="79" t="s">
        <v>702</v>
      </c>
      <c r="U403" s="83">
        <v>10</v>
      </c>
      <c r="V403" s="79">
        <v>4808</v>
      </c>
      <c r="W403" s="79" t="s">
        <v>1131</v>
      </c>
      <c r="X403" s="79">
        <v>48080</v>
      </c>
      <c r="Y403" s="79" t="s">
        <v>823</v>
      </c>
    </row>
    <row r="404" spans="2:25" s="79" customFormat="1" x14ac:dyDescent="0.3">
      <c r="B404" s="79" t="s">
        <v>642</v>
      </c>
      <c r="C404" s="79" t="s">
        <v>894</v>
      </c>
      <c r="D404" s="79" t="s">
        <v>1119</v>
      </c>
      <c r="E404" s="80"/>
      <c r="F404" s="80"/>
      <c r="G404" s="80"/>
      <c r="H404" s="79" t="s">
        <v>949</v>
      </c>
      <c r="K404" s="79" t="s">
        <v>1091</v>
      </c>
      <c r="L404" s="81" t="s">
        <v>163</v>
      </c>
      <c r="M404" s="79" t="s">
        <v>24</v>
      </c>
      <c r="N404" s="79" t="s">
        <v>876</v>
      </c>
      <c r="R404" s="82"/>
      <c r="S404" s="79" t="s">
        <v>679</v>
      </c>
      <c r="T404" s="79" t="s">
        <v>702</v>
      </c>
      <c r="U404" s="83">
        <v>25</v>
      </c>
      <c r="V404" s="79">
        <v>6222</v>
      </c>
      <c r="W404" s="79" t="s">
        <v>1131</v>
      </c>
      <c r="X404" s="79">
        <v>155550</v>
      </c>
      <c r="Y404" s="79" t="s">
        <v>823</v>
      </c>
    </row>
    <row r="405" spans="2:25" s="79" customFormat="1" x14ac:dyDescent="0.3">
      <c r="B405" s="79" t="s">
        <v>642</v>
      </c>
      <c r="C405" s="79" t="s">
        <v>894</v>
      </c>
      <c r="D405" s="79" t="s">
        <v>1119</v>
      </c>
      <c r="E405" s="80"/>
      <c r="F405" s="80"/>
      <c r="G405" s="80"/>
      <c r="H405" s="79" t="s">
        <v>949</v>
      </c>
      <c r="K405" s="79" t="s">
        <v>1091</v>
      </c>
      <c r="L405" s="81" t="s">
        <v>162</v>
      </c>
      <c r="M405" s="79" t="s">
        <v>24</v>
      </c>
      <c r="N405" s="79" t="s">
        <v>876</v>
      </c>
      <c r="R405" s="82"/>
      <c r="S405" s="79" t="s">
        <v>679</v>
      </c>
      <c r="T405" s="79" t="s">
        <v>702</v>
      </c>
      <c r="U405" s="83">
        <v>25</v>
      </c>
      <c r="V405" s="79">
        <v>6222</v>
      </c>
      <c r="W405" s="79" t="s">
        <v>1131</v>
      </c>
      <c r="X405" s="79">
        <v>155550</v>
      </c>
      <c r="Y405" s="79" t="s">
        <v>823</v>
      </c>
    </row>
    <row r="406" spans="2:25" s="79" customFormat="1" x14ac:dyDescent="0.3">
      <c r="B406" s="79" t="s">
        <v>642</v>
      </c>
      <c r="C406" s="79" t="s">
        <v>894</v>
      </c>
      <c r="D406" s="79" t="s">
        <v>1119</v>
      </c>
      <c r="E406" s="80"/>
      <c r="F406" s="80"/>
      <c r="G406" s="80"/>
      <c r="H406" s="79" t="s">
        <v>949</v>
      </c>
      <c r="K406" s="79" t="s">
        <v>1091</v>
      </c>
      <c r="L406" s="81" t="s">
        <v>161</v>
      </c>
      <c r="M406" s="79" t="s">
        <v>24</v>
      </c>
      <c r="N406" s="79" t="s">
        <v>876</v>
      </c>
      <c r="R406" s="82"/>
      <c r="S406" s="79" t="s">
        <v>679</v>
      </c>
      <c r="T406" s="79" t="s">
        <v>702</v>
      </c>
      <c r="U406" s="83">
        <v>20</v>
      </c>
      <c r="V406" s="79">
        <v>2861</v>
      </c>
      <c r="W406" s="79" t="s">
        <v>1131</v>
      </c>
      <c r="X406" s="79">
        <v>57220</v>
      </c>
      <c r="Y406" s="79" t="s">
        <v>823</v>
      </c>
    </row>
    <row r="407" spans="2:25" s="79" customFormat="1" x14ac:dyDescent="0.3">
      <c r="B407" s="79" t="s">
        <v>642</v>
      </c>
      <c r="C407" s="79" t="s">
        <v>894</v>
      </c>
      <c r="D407" s="79" t="s">
        <v>1119</v>
      </c>
      <c r="E407" s="80"/>
      <c r="F407" s="80"/>
      <c r="G407" s="80"/>
      <c r="H407" s="79" t="s">
        <v>949</v>
      </c>
      <c r="K407" s="79" t="s">
        <v>1091</v>
      </c>
      <c r="L407" s="81" t="s">
        <v>160</v>
      </c>
      <c r="M407" s="79" t="s">
        <v>24</v>
      </c>
      <c r="N407" s="79" t="s">
        <v>876</v>
      </c>
      <c r="R407" s="82"/>
      <c r="S407" s="79" t="s">
        <v>679</v>
      </c>
      <c r="T407" s="79" t="s">
        <v>702</v>
      </c>
      <c r="U407" s="83">
        <v>10</v>
      </c>
      <c r="V407" s="79">
        <v>1197</v>
      </c>
      <c r="W407" s="79" t="s">
        <v>1131</v>
      </c>
      <c r="X407" s="79">
        <v>11970</v>
      </c>
      <c r="Y407" s="79" t="s">
        <v>823</v>
      </c>
    </row>
    <row r="408" spans="2:25" s="79" customFormat="1" x14ac:dyDescent="0.3">
      <c r="B408" s="79" t="s">
        <v>642</v>
      </c>
      <c r="C408" s="79" t="s">
        <v>894</v>
      </c>
      <c r="D408" s="79" t="s">
        <v>1119</v>
      </c>
      <c r="E408" s="80"/>
      <c r="F408" s="80"/>
      <c r="G408" s="80"/>
      <c r="H408" s="79" t="s">
        <v>949</v>
      </c>
      <c r="K408" s="79" t="s">
        <v>1091</v>
      </c>
      <c r="L408" s="81" t="s">
        <v>159</v>
      </c>
      <c r="M408" s="79" t="s">
        <v>24</v>
      </c>
      <c r="N408" s="79" t="s">
        <v>876</v>
      </c>
      <c r="R408" s="82"/>
      <c r="S408" s="79" t="s">
        <v>679</v>
      </c>
      <c r="T408" s="79" t="s">
        <v>702</v>
      </c>
      <c r="U408" s="83">
        <v>25</v>
      </c>
      <c r="V408" s="79">
        <v>3194</v>
      </c>
      <c r="W408" s="79" t="s">
        <v>1131</v>
      </c>
      <c r="X408" s="79">
        <v>79850</v>
      </c>
      <c r="Y408" s="79" t="s">
        <v>823</v>
      </c>
    </row>
    <row r="409" spans="2:25" s="79" customFormat="1" x14ac:dyDescent="0.3">
      <c r="B409" s="79" t="s">
        <v>642</v>
      </c>
      <c r="C409" s="79" t="s">
        <v>894</v>
      </c>
      <c r="D409" s="79" t="s">
        <v>1119</v>
      </c>
      <c r="E409" s="80"/>
      <c r="F409" s="80"/>
      <c r="G409" s="80"/>
      <c r="H409" s="79" t="s">
        <v>949</v>
      </c>
      <c r="K409" s="79" t="s">
        <v>1091</v>
      </c>
      <c r="L409" s="81" t="s">
        <v>158</v>
      </c>
      <c r="M409" s="79" t="s">
        <v>24</v>
      </c>
      <c r="N409" s="79" t="s">
        <v>876</v>
      </c>
      <c r="R409" s="82"/>
      <c r="S409" s="79" t="s">
        <v>679</v>
      </c>
      <c r="T409" s="79" t="s">
        <v>702</v>
      </c>
      <c r="U409" s="83">
        <v>25</v>
      </c>
      <c r="V409" s="79">
        <v>4808</v>
      </c>
      <c r="W409" s="79" t="s">
        <v>1131</v>
      </c>
      <c r="X409" s="79">
        <v>120200</v>
      </c>
      <c r="Y409" s="79" t="s">
        <v>823</v>
      </c>
    </row>
    <row r="410" spans="2:25" s="79" customFormat="1" x14ac:dyDescent="0.3">
      <c r="B410" s="79" t="s">
        <v>642</v>
      </c>
      <c r="C410" s="79" t="s">
        <v>894</v>
      </c>
      <c r="D410" s="79" t="s">
        <v>1119</v>
      </c>
      <c r="E410" s="80"/>
      <c r="F410" s="80"/>
      <c r="G410" s="80"/>
      <c r="H410" s="79" t="s">
        <v>949</v>
      </c>
      <c r="K410" s="79" t="s">
        <v>1091</v>
      </c>
      <c r="L410" s="81" t="s">
        <v>157</v>
      </c>
      <c r="M410" s="79" t="s">
        <v>24</v>
      </c>
      <c r="N410" s="79" t="s">
        <v>876</v>
      </c>
      <c r="R410" s="82"/>
      <c r="S410" s="79" t="s">
        <v>679</v>
      </c>
      <c r="T410" s="79" t="s">
        <v>702</v>
      </c>
      <c r="U410" s="83">
        <v>10</v>
      </c>
      <c r="V410" s="79">
        <v>1996</v>
      </c>
      <c r="W410" s="79" t="s">
        <v>1131</v>
      </c>
      <c r="X410" s="79">
        <v>199202</v>
      </c>
      <c r="Y410" s="79" t="s">
        <v>823</v>
      </c>
    </row>
    <row r="411" spans="2:25" s="79" customFormat="1" x14ac:dyDescent="0.3">
      <c r="B411" s="79" t="s">
        <v>642</v>
      </c>
      <c r="C411" s="79" t="s">
        <v>894</v>
      </c>
      <c r="D411" s="79" t="s">
        <v>1119</v>
      </c>
      <c r="E411" s="80"/>
      <c r="F411" s="80"/>
      <c r="G411" s="80"/>
      <c r="H411" s="79" t="s">
        <v>949</v>
      </c>
      <c r="K411" s="79" t="s">
        <v>1091</v>
      </c>
      <c r="L411" s="81" t="s">
        <v>156</v>
      </c>
      <c r="M411" s="79" t="s">
        <v>24</v>
      </c>
      <c r="N411" s="79" t="s">
        <v>876</v>
      </c>
      <c r="R411" s="82"/>
      <c r="S411" s="79" t="s">
        <v>679</v>
      </c>
      <c r="T411" s="79" t="s">
        <v>702</v>
      </c>
      <c r="U411" s="83">
        <v>5</v>
      </c>
      <c r="V411" s="79">
        <v>1464</v>
      </c>
      <c r="W411" s="79" t="s">
        <v>1131</v>
      </c>
      <c r="X411" s="79">
        <v>366000</v>
      </c>
      <c r="Y411" s="79" t="s">
        <v>823</v>
      </c>
    </row>
    <row r="412" spans="2:25" s="79" customFormat="1" x14ac:dyDescent="0.3">
      <c r="B412" s="79" t="s">
        <v>652</v>
      </c>
      <c r="C412" s="79" t="s">
        <v>894</v>
      </c>
      <c r="D412" s="79" t="s">
        <v>1119</v>
      </c>
      <c r="E412" s="80"/>
      <c r="F412" s="80"/>
      <c r="G412" s="80"/>
      <c r="H412" s="79" t="s">
        <v>949</v>
      </c>
      <c r="K412" s="79" t="s">
        <v>1092</v>
      </c>
      <c r="L412" s="81" t="s">
        <v>683</v>
      </c>
      <c r="M412" s="79" t="s">
        <v>24</v>
      </c>
      <c r="N412" s="79" t="s">
        <v>876</v>
      </c>
      <c r="R412" s="82">
        <v>12</v>
      </c>
      <c r="S412" s="79" t="s">
        <v>684</v>
      </c>
      <c r="T412" s="79" t="s">
        <v>702</v>
      </c>
      <c r="U412" s="82">
        <v>16</v>
      </c>
      <c r="V412" s="79">
        <v>1264</v>
      </c>
      <c r="W412" s="79" t="s">
        <v>1131</v>
      </c>
      <c r="X412" s="79">
        <v>20224</v>
      </c>
      <c r="Y412" s="79" t="s">
        <v>823</v>
      </c>
    </row>
    <row r="413" spans="2:25" s="79" customFormat="1" x14ac:dyDescent="0.3">
      <c r="B413" s="79" t="s">
        <v>652</v>
      </c>
      <c r="C413" s="79" t="s">
        <v>894</v>
      </c>
      <c r="D413" s="79" t="s">
        <v>1119</v>
      </c>
      <c r="E413" s="80"/>
      <c r="F413" s="80"/>
      <c r="G413" s="80"/>
      <c r="H413" s="79" t="s">
        <v>949</v>
      </c>
      <c r="K413" s="79" t="s">
        <v>1092</v>
      </c>
      <c r="L413" s="81" t="s">
        <v>685</v>
      </c>
      <c r="M413" s="79" t="s">
        <v>24</v>
      </c>
      <c r="N413" s="79" t="s">
        <v>876</v>
      </c>
      <c r="R413" s="82">
        <v>12</v>
      </c>
      <c r="S413" s="79" t="s">
        <v>684</v>
      </c>
      <c r="T413" s="79" t="s">
        <v>702</v>
      </c>
      <c r="U413" s="82">
        <v>17</v>
      </c>
      <c r="V413" s="79">
        <v>1198</v>
      </c>
      <c r="W413" s="79" t="s">
        <v>1131</v>
      </c>
      <c r="X413" s="79">
        <v>20366</v>
      </c>
      <c r="Y413" s="79" t="s">
        <v>823</v>
      </c>
    </row>
    <row r="414" spans="2:25" s="79" customFormat="1" x14ac:dyDescent="0.3">
      <c r="B414" s="79" t="s">
        <v>652</v>
      </c>
      <c r="C414" s="79" t="s">
        <v>894</v>
      </c>
      <c r="D414" s="79" t="s">
        <v>1119</v>
      </c>
      <c r="E414" s="80"/>
      <c r="F414" s="80"/>
      <c r="G414" s="80"/>
      <c r="H414" s="79" t="s">
        <v>949</v>
      </c>
      <c r="K414" s="79" t="s">
        <v>1092</v>
      </c>
      <c r="L414" s="81" t="s">
        <v>686</v>
      </c>
      <c r="M414" s="79" t="s">
        <v>24</v>
      </c>
      <c r="N414" s="79" t="s">
        <v>876</v>
      </c>
      <c r="R414" s="82">
        <v>8</v>
      </c>
      <c r="S414" s="79" t="s">
        <v>684</v>
      </c>
      <c r="T414" s="79" t="s">
        <v>702</v>
      </c>
      <c r="U414" s="82">
        <v>12</v>
      </c>
      <c r="V414" s="79">
        <v>1437</v>
      </c>
      <c r="W414" s="79" t="s">
        <v>1131</v>
      </c>
      <c r="X414" s="79">
        <v>17244</v>
      </c>
      <c r="Y414" s="79" t="s">
        <v>823</v>
      </c>
    </row>
    <row r="415" spans="2:25" s="79" customFormat="1" x14ac:dyDescent="0.3">
      <c r="B415" s="79" t="s">
        <v>642</v>
      </c>
      <c r="C415" s="79" t="s">
        <v>894</v>
      </c>
      <c r="D415" s="79" t="s">
        <v>1119</v>
      </c>
      <c r="E415" s="80"/>
      <c r="F415" s="80"/>
      <c r="G415" s="80"/>
      <c r="H415" s="79" t="s">
        <v>950</v>
      </c>
      <c r="K415" s="79" t="s">
        <v>1093</v>
      </c>
      <c r="L415" s="81" t="s">
        <v>155</v>
      </c>
      <c r="M415" s="79" t="s">
        <v>24</v>
      </c>
      <c r="N415" s="79" t="s">
        <v>877</v>
      </c>
      <c r="R415" s="82"/>
      <c r="S415" s="79" t="s">
        <v>680</v>
      </c>
      <c r="T415" s="79" t="s">
        <v>702</v>
      </c>
      <c r="U415" s="83">
        <v>20</v>
      </c>
      <c r="V415" s="84">
        <v>1827</v>
      </c>
      <c r="W415" s="79" t="s">
        <v>1131</v>
      </c>
      <c r="X415" s="79">
        <v>36540</v>
      </c>
      <c r="Y415" s="79" t="s">
        <v>823</v>
      </c>
    </row>
    <row r="416" spans="2:25" s="79" customFormat="1" x14ac:dyDescent="0.3">
      <c r="B416" s="79" t="s">
        <v>642</v>
      </c>
      <c r="C416" s="79" t="s">
        <v>894</v>
      </c>
      <c r="D416" s="79" t="s">
        <v>1119</v>
      </c>
      <c r="E416" s="80"/>
      <c r="F416" s="80"/>
      <c r="G416" s="80"/>
      <c r="H416" s="79" t="s">
        <v>950</v>
      </c>
      <c r="K416" s="79" t="s">
        <v>1093</v>
      </c>
      <c r="L416" s="81" t="s">
        <v>154</v>
      </c>
      <c r="M416" s="79" t="s">
        <v>24</v>
      </c>
      <c r="N416" s="79" t="s">
        <v>877</v>
      </c>
      <c r="R416" s="82"/>
      <c r="S416" s="79" t="s">
        <v>680</v>
      </c>
      <c r="T416" s="79" t="s">
        <v>702</v>
      </c>
      <c r="U416" s="83">
        <v>20</v>
      </c>
      <c r="V416" s="84">
        <v>1827</v>
      </c>
      <c r="W416" s="79" t="s">
        <v>1131</v>
      </c>
      <c r="X416" s="79">
        <v>36540</v>
      </c>
      <c r="Y416" s="79" t="s">
        <v>823</v>
      </c>
    </row>
    <row r="417" spans="1:25" s="79" customFormat="1" x14ac:dyDescent="0.3">
      <c r="B417" s="79" t="s">
        <v>642</v>
      </c>
      <c r="C417" s="79" t="s">
        <v>894</v>
      </c>
      <c r="D417" s="79" t="s">
        <v>1119</v>
      </c>
      <c r="E417" s="80"/>
      <c r="F417" s="80"/>
      <c r="G417" s="80"/>
      <c r="H417" s="79" t="s">
        <v>950</v>
      </c>
      <c r="K417" s="79" t="s">
        <v>1093</v>
      </c>
      <c r="L417" s="81" t="s">
        <v>153</v>
      </c>
      <c r="M417" s="79" t="s">
        <v>24</v>
      </c>
      <c r="N417" s="79" t="s">
        <v>877</v>
      </c>
      <c r="R417" s="82"/>
      <c r="S417" s="79" t="s">
        <v>680</v>
      </c>
      <c r="T417" s="79" t="s">
        <v>702</v>
      </c>
      <c r="U417" s="83">
        <v>25</v>
      </c>
      <c r="V417" s="84">
        <v>905</v>
      </c>
      <c r="W417" s="79" t="s">
        <v>1131</v>
      </c>
      <c r="X417" s="79">
        <v>22625</v>
      </c>
      <c r="Y417" s="79" t="s">
        <v>823</v>
      </c>
    </row>
    <row r="418" spans="1:25" s="79" customFormat="1" x14ac:dyDescent="0.3">
      <c r="B418" s="79" t="s">
        <v>642</v>
      </c>
      <c r="C418" s="79" t="s">
        <v>894</v>
      </c>
      <c r="D418" s="79" t="s">
        <v>1119</v>
      </c>
      <c r="E418" s="80"/>
      <c r="F418" s="80"/>
      <c r="G418" s="80"/>
      <c r="H418" s="79" t="s">
        <v>950</v>
      </c>
      <c r="K418" s="79" t="s">
        <v>1093</v>
      </c>
      <c r="L418" s="81" t="s">
        <v>152</v>
      </c>
      <c r="M418" s="79" t="s">
        <v>24</v>
      </c>
      <c r="N418" s="79" t="s">
        <v>877</v>
      </c>
      <c r="R418" s="82"/>
      <c r="S418" s="79" t="s">
        <v>680</v>
      </c>
      <c r="T418" s="79" t="s">
        <v>702</v>
      </c>
      <c r="U418" s="83">
        <v>15</v>
      </c>
      <c r="V418" s="84">
        <v>1064</v>
      </c>
      <c r="W418" s="79" t="s">
        <v>1131</v>
      </c>
      <c r="X418" s="79">
        <v>15960</v>
      </c>
      <c r="Y418" s="79" t="s">
        <v>823</v>
      </c>
    </row>
    <row r="419" spans="1:25" s="79" customFormat="1" x14ac:dyDescent="0.3">
      <c r="B419" s="79" t="s">
        <v>642</v>
      </c>
      <c r="C419" s="79" t="s">
        <v>894</v>
      </c>
      <c r="D419" s="79" t="s">
        <v>1119</v>
      </c>
      <c r="E419" s="80"/>
      <c r="F419" s="80"/>
      <c r="G419" s="80"/>
      <c r="H419" s="79" t="s">
        <v>950</v>
      </c>
      <c r="K419" s="79" t="s">
        <v>1093</v>
      </c>
      <c r="L419" s="81" t="s">
        <v>151</v>
      </c>
      <c r="M419" s="79" t="s">
        <v>24</v>
      </c>
      <c r="N419" s="79" t="s">
        <v>877</v>
      </c>
      <c r="R419" s="82"/>
      <c r="S419" s="79" t="s">
        <v>680</v>
      </c>
      <c r="T419" s="79" t="s">
        <v>702</v>
      </c>
      <c r="U419" s="83">
        <v>10</v>
      </c>
      <c r="V419" s="84">
        <v>1839</v>
      </c>
      <c r="W419" s="79" t="s">
        <v>1131</v>
      </c>
      <c r="X419" s="79">
        <v>18390</v>
      </c>
      <c r="Y419" s="79" t="s">
        <v>823</v>
      </c>
    </row>
    <row r="420" spans="1:25" s="79" customFormat="1" x14ac:dyDescent="0.3">
      <c r="B420" s="79" t="s">
        <v>642</v>
      </c>
      <c r="C420" s="79" t="s">
        <v>894</v>
      </c>
      <c r="D420" s="79" t="s">
        <v>1119</v>
      </c>
      <c r="E420" s="80"/>
      <c r="F420" s="80"/>
      <c r="G420" s="80"/>
      <c r="H420" s="79" t="s">
        <v>950</v>
      </c>
      <c r="K420" s="79" t="s">
        <v>1093</v>
      </c>
      <c r="L420" s="81" t="s">
        <v>150</v>
      </c>
      <c r="M420" s="79" t="s">
        <v>24</v>
      </c>
      <c r="N420" s="79" t="s">
        <v>877</v>
      </c>
      <c r="R420" s="82"/>
      <c r="S420" s="79" t="s">
        <v>680</v>
      </c>
      <c r="T420" s="79" t="s">
        <v>702</v>
      </c>
      <c r="U420" s="83">
        <v>10</v>
      </c>
      <c r="V420" s="84">
        <v>1452</v>
      </c>
      <c r="W420" s="79" t="s">
        <v>1131</v>
      </c>
      <c r="X420" s="79">
        <v>14520</v>
      </c>
      <c r="Y420" s="79" t="s">
        <v>823</v>
      </c>
    </row>
    <row r="421" spans="1:25" s="79" customFormat="1" x14ac:dyDescent="0.3">
      <c r="B421" s="79" t="s">
        <v>642</v>
      </c>
      <c r="C421" s="79" t="s">
        <v>894</v>
      </c>
      <c r="D421" s="79" t="s">
        <v>1119</v>
      </c>
      <c r="E421" s="80"/>
      <c r="F421" s="80"/>
      <c r="G421" s="80"/>
      <c r="H421" s="79" t="s">
        <v>950</v>
      </c>
      <c r="K421" s="79" t="s">
        <v>1093</v>
      </c>
      <c r="L421" s="81" t="s">
        <v>149</v>
      </c>
      <c r="M421" s="79" t="s">
        <v>24</v>
      </c>
      <c r="N421" s="79" t="s">
        <v>877</v>
      </c>
      <c r="R421" s="82"/>
      <c r="S421" s="79" t="s">
        <v>680</v>
      </c>
      <c r="T421" s="79" t="s">
        <v>702</v>
      </c>
      <c r="U421" s="83">
        <v>10</v>
      </c>
      <c r="V421" s="84">
        <v>1597</v>
      </c>
      <c r="W421" s="79" t="s">
        <v>1131</v>
      </c>
      <c r="X421" s="79">
        <v>15970</v>
      </c>
      <c r="Y421" s="79" t="s">
        <v>823</v>
      </c>
    </row>
    <row r="422" spans="1:25" s="79" customFormat="1" ht="16.95" customHeight="1" x14ac:dyDescent="0.3">
      <c r="B422" s="79" t="s">
        <v>642</v>
      </c>
      <c r="C422" s="79" t="s">
        <v>894</v>
      </c>
      <c r="D422" s="79" t="s">
        <v>1119</v>
      </c>
      <c r="E422" s="80"/>
      <c r="F422" s="80"/>
      <c r="G422" s="80"/>
      <c r="H422" s="79" t="s">
        <v>950</v>
      </c>
      <c r="K422" s="79" t="s">
        <v>1093</v>
      </c>
      <c r="L422" s="81" t="s">
        <v>148</v>
      </c>
      <c r="M422" s="79" t="s">
        <v>24</v>
      </c>
      <c r="N422" s="79" t="s">
        <v>877</v>
      </c>
      <c r="R422" s="82"/>
      <c r="S422" s="79" t="s">
        <v>680</v>
      </c>
      <c r="T422" s="79" t="s">
        <v>702</v>
      </c>
      <c r="U422" s="83">
        <v>20</v>
      </c>
      <c r="V422" s="84">
        <v>1588</v>
      </c>
      <c r="W422" s="79" t="s">
        <v>1131</v>
      </c>
      <c r="X422" s="79">
        <v>31760</v>
      </c>
      <c r="Y422" s="79" t="s">
        <v>823</v>
      </c>
    </row>
    <row r="423" spans="1:25" s="79" customFormat="1" ht="16.95" customHeight="1" x14ac:dyDescent="0.3">
      <c r="B423" s="79" t="s">
        <v>642</v>
      </c>
      <c r="C423" s="79" t="s">
        <v>894</v>
      </c>
      <c r="D423" s="79" t="s">
        <v>1119</v>
      </c>
      <c r="E423" s="80"/>
      <c r="F423" s="80"/>
      <c r="G423" s="80"/>
      <c r="H423" s="79" t="s">
        <v>950</v>
      </c>
      <c r="K423" s="79" t="s">
        <v>1094</v>
      </c>
      <c r="L423" s="81" t="s">
        <v>147</v>
      </c>
      <c r="M423" s="79" t="s">
        <v>24</v>
      </c>
      <c r="N423" s="79" t="s">
        <v>877</v>
      </c>
      <c r="R423" s="82"/>
      <c r="S423" s="79" t="s">
        <v>680</v>
      </c>
      <c r="T423" s="79" t="s">
        <v>702</v>
      </c>
      <c r="U423" s="83">
        <v>10</v>
      </c>
      <c r="V423" s="84">
        <v>1897</v>
      </c>
      <c r="W423" s="79" t="s">
        <v>1131</v>
      </c>
      <c r="X423" s="79">
        <v>18970</v>
      </c>
      <c r="Y423" s="79" t="s">
        <v>823</v>
      </c>
    </row>
    <row r="424" spans="1:25" s="79" customFormat="1" x14ac:dyDescent="0.3">
      <c r="B424" s="79" t="s">
        <v>642</v>
      </c>
      <c r="C424" s="79" t="s">
        <v>894</v>
      </c>
      <c r="D424" s="79" t="s">
        <v>1119</v>
      </c>
      <c r="E424" s="80"/>
      <c r="F424" s="80"/>
      <c r="G424" s="80"/>
      <c r="H424" s="79" t="s">
        <v>950</v>
      </c>
      <c r="K424" s="79" t="s">
        <v>1094</v>
      </c>
      <c r="L424" s="81" t="s">
        <v>146</v>
      </c>
      <c r="M424" s="79" t="s">
        <v>24</v>
      </c>
      <c r="N424" s="79" t="s">
        <v>877</v>
      </c>
      <c r="R424" s="82"/>
      <c r="S424" s="79" t="s">
        <v>680</v>
      </c>
      <c r="T424" s="79" t="s">
        <v>702</v>
      </c>
      <c r="U424" s="83">
        <v>10</v>
      </c>
      <c r="V424" s="84">
        <v>1897</v>
      </c>
      <c r="W424" s="79" t="s">
        <v>1131</v>
      </c>
      <c r="X424" s="79">
        <v>18970</v>
      </c>
      <c r="Y424" s="79" t="s">
        <v>823</v>
      </c>
    </row>
    <row r="425" spans="1:25" s="79" customFormat="1" x14ac:dyDescent="0.3">
      <c r="B425" s="79" t="s">
        <v>642</v>
      </c>
      <c r="C425" s="79" t="s">
        <v>894</v>
      </c>
      <c r="D425" s="79" t="s">
        <v>1119</v>
      </c>
      <c r="E425" s="80"/>
      <c r="F425" s="80"/>
      <c r="G425" s="80"/>
      <c r="H425" s="79" t="s">
        <v>950</v>
      </c>
      <c r="K425" s="79" t="s">
        <v>1094</v>
      </c>
      <c r="L425" s="81" t="s">
        <v>145</v>
      </c>
      <c r="M425" s="79" t="s">
        <v>24</v>
      </c>
      <c r="N425" s="79" t="s">
        <v>877</v>
      </c>
      <c r="R425" s="82"/>
      <c r="S425" s="79" t="s">
        <v>680</v>
      </c>
      <c r="T425" s="79" t="s">
        <v>702</v>
      </c>
      <c r="U425" s="83">
        <v>10</v>
      </c>
      <c r="V425" s="84">
        <v>2300</v>
      </c>
      <c r="W425" s="79" t="s">
        <v>1131</v>
      </c>
      <c r="X425" s="79">
        <v>23000</v>
      </c>
      <c r="Y425" s="79" t="s">
        <v>823</v>
      </c>
    </row>
    <row r="426" spans="1:25" s="79" customFormat="1" x14ac:dyDescent="0.3">
      <c r="B426" s="79" t="s">
        <v>642</v>
      </c>
      <c r="C426" s="79" t="s">
        <v>894</v>
      </c>
      <c r="D426" s="79" t="s">
        <v>1119</v>
      </c>
      <c r="E426" s="80"/>
      <c r="F426" s="80"/>
      <c r="G426" s="80"/>
      <c r="H426" s="79" t="s">
        <v>950</v>
      </c>
      <c r="K426" s="79" t="s">
        <v>1094</v>
      </c>
      <c r="L426" s="81" t="s">
        <v>144</v>
      </c>
      <c r="M426" s="79" t="s">
        <v>24</v>
      </c>
      <c r="N426" s="79" t="s">
        <v>877</v>
      </c>
      <c r="R426" s="82"/>
      <c r="S426" s="79" t="s">
        <v>680</v>
      </c>
      <c r="T426" s="79" t="s">
        <v>702</v>
      </c>
      <c r="U426" s="83">
        <v>10</v>
      </c>
      <c r="V426" s="84">
        <v>2240</v>
      </c>
      <c r="W426" s="79" t="s">
        <v>1131</v>
      </c>
      <c r="X426" s="79">
        <v>22400</v>
      </c>
      <c r="Y426" s="79" t="s">
        <v>823</v>
      </c>
    </row>
    <row r="427" spans="1:25" s="7" customFormat="1" hidden="1" x14ac:dyDescent="0.3">
      <c r="A427" s="18"/>
      <c r="B427" s="7" t="s">
        <v>642</v>
      </c>
      <c r="C427" s="18" t="s">
        <v>894</v>
      </c>
      <c r="D427" s="18"/>
      <c r="E427" s="19"/>
      <c r="F427" s="44" t="s">
        <v>681</v>
      </c>
      <c r="G427" s="44" t="s">
        <v>1276</v>
      </c>
      <c r="H427" s="46" t="s">
        <v>1281</v>
      </c>
      <c r="I427" s="55">
        <v>1200</v>
      </c>
      <c r="J427" s="51">
        <f t="shared" ref="J427:J454" si="5">I427*1.21</f>
        <v>1452</v>
      </c>
      <c r="K427" s="18"/>
      <c r="L427" s="4" t="s">
        <v>143</v>
      </c>
      <c r="M427" s="7" t="s">
        <v>24</v>
      </c>
      <c r="N427" s="18" t="s">
        <v>878</v>
      </c>
      <c r="O427" s="18"/>
      <c r="P427" s="18"/>
      <c r="Q427" s="18"/>
      <c r="R427" s="16"/>
      <c r="S427" s="18" t="s">
        <v>681</v>
      </c>
      <c r="T427" s="18" t="s">
        <v>702</v>
      </c>
      <c r="U427" s="22">
        <v>20</v>
      </c>
      <c r="V427" s="18">
        <v>1452</v>
      </c>
      <c r="W427" s="18"/>
      <c r="X427" s="18">
        <v>29040</v>
      </c>
      <c r="Y427" s="18" t="s">
        <v>958</v>
      </c>
    </row>
    <row r="428" spans="1:25" s="7" customFormat="1" hidden="1" x14ac:dyDescent="0.3">
      <c r="A428" s="18"/>
      <c r="B428" s="7" t="s">
        <v>642</v>
      </c>
      <c r="C428" s="18" t="s">
        <v>894</v>
      </c>
      <c r="D428" s="18"/>
      <c r="E428" s="19"/>
      <c r="F428" s="44" t="s">
        <v>681</v>
      </c>
      <c r="G428" s="44" t="s">
        <v>1278</v>
      </c>
      <c r="H428" s="46" t="s">
        <v>1282</v>
      </c>
      <c r="I428" s="55">
        <v>1200</v>
      </c>
      <c r="J428" s="51">
        <f t="shared" si="5"/>
        <v>1452</v>
      </c>
      <c r="K428" s="18"/>
      <c r="L428" s="4" t="s">
        <v>142</v>
      </c>
      <c r="M428" s="7" t="s">
        <v>24</v>
      </c>
      <c r="N428" s="18" t="s">
        <v>878</v>
      </c>
      <c r="O428" s="18"/>
      <c r="P428" s="18"/>
      <c r="Q428" s="18"/>
      <c r="R428" s="16"/>
      <c r="S428" s="18" t="s">
        <v>681</v>
      </c>
      <c r="T428" s="18" t="s">
        <v>702</v>
      </c>
      <c r="U428" s="22">
        <v>20</v>
      </c>
      <c r="V428" s="24">
        <v>1452</v>
      </c>
      <c r="W428" s="18"/>
      <c r="X428" s="18">
        <v>29040</v>
      </c>
      <c r="Y428" s="18" t="s">
        <v>958</v>
      </c>
    </row>
    <row r="429" spans="1:25" s="7" customFormat="1" hidden="1" x14ac:dyDescent="0.3">
      <c r="A429" s="18"/>
      <c r="B429" s="7" t="s">
        <v>642</v>
      </c>
      <c r="C429" s="18" t="s">
        <v>894</v>
      </c>
      <c r="D429" s="18"/>
      <c r="E429" s="19"/>
      <c r="F429" s="44" t="s">
        <v>681</v>
      </c>
      <c r="G429" s="44" t="s">
        <v>1280</v>
      </c>
      <c r="H429" s="46" t="s">
        <v>1283</v>
      </c>
      <c r="I429" s="55">
        <v>1200</v>
      </c>
      <c r="J429" s="51">
        <f t="shared" si="5"/>
        <v>1452</v>
      </c>
      <c r="K429" s="18"/>
      <c r="L429" s="4" t="s">
        <v>141</v>
      </c>
      <c r="M429" s="7" t="s">
        <v>24</v>
      </c>
      <c r="N429" s="18" t="s">
        <v>878</v>
      </c>
      <c r="O429" s="18"/>
      <c r="P429" s="18"/>
      <c r="Q429" s="18"/>
      <c r="R429" s="16"/>
      <c r="S429" s="18" t="s">
        <v>681</v>
      </c>
      <c r="T429" s="18" t="s">
        <v>702</v>
      </c>
      <c r="U429" s="22">
        <v>10</v>
      </c>
      <c r="V429" s="24">
        <v>1452</v>
      </c>
      <c r="W429" s="18"/>
      <c r="X429" s="18">
        <v>14520</v>
      </c>
      <c r="Y429" s="18" t="s">
        <v>958</v>
      </c>
    </row>
    <row r="430" spans="1:25" s="7" customFormat="1" hidden="1" x14ac:dyDescent="0.3">
      <c r="A430" s="18"/>
      <c r="B430" s="7" t="s">
        <v>642</v>
      </c>
      <c r="C430" s="18" t="s">
        <v>894</v>
      </c>
      <c r="D430" s="18"/>
      <c r="E430" s="19"/>
      <c r="F430" s="44" t="s">
        <v>681</v>
      </c>
      <c r="G430" s="44" t="s">
        <v>1277</v>
      </c>
      <c r="H430" s="46" t="s">
        <v>1284</v>
      </c>
      <c r="I430" s="55">
        <v>1200</v>
      </c>
      <c r="J430" s="51">
        <f t="shared" si="5"/>
        <v>1452</v>
      </c>
      <c r="K430" s="18"/>
      <c r="L430" s="4" t="s">
        <v>140</v>
      </c>
      <c r="M430" s="7" t="s">
        <v>24</v>
      </c>
      <c r="N430" s="18" t="s">
        <v>878</v>
      </c>
      <c r="O430" s="18"/>
      <c r="P430" s="18"/>
      <c r="Q430" s="18"/>
      <c r="R430" s="16"/>
      <c r="S430" s="18" t="s">
        <v>681</v>
      </c>
      <c r="T430" s="18" t="s">
        <v>702</v>
      </c>
      <c r="U430" s="22">
        <v>20</v>
      </c>
      <c r="V430" s="18">
        <v>1452</v>
      </c>
      <c r="W430" s="18"/>
      <c r="X430" s="18">
        <v>29040</v>
      </c>
      <c r="Y430" s="18" t="s">
        <v>958</v>
      </c>
    </row>
    <row r="431" spans="1:25" s="7" customFormat="1" hidden="1" x14ac:dyDescent="0.3">
      <c r="A431" s="18"/>
      <c r="B431" s="7" t="s">
        <v>642</v>
      </c>
      <c r="C431" s="18" t="s">
        <v>894</v>
      </c>
      <c r="D431" s="18"/>
      <c r="E431" s="19"/>
      <c r="F431" s="44" t="s">
        <v>681</v>
      </c>
      <c r="G431" s="44" t="s">
        <v>1279</v>
      </c>
      <c r="H431" s="46" t="s">
        <v>1285</v>
      </c>
      <c r="I431" s="55">
        <v>1200</v>
      </c>
      <c r="J431" s="51">
        <f t="shared" si="5"/>
        <v>1452</v>
      </c>
      <c r="K431" s="18"/>
      <c r="L431" s="4" t="s">
        <v>810</v>
      </c>
      <c r="M431" s="7" t="s">
        <v>24</v>
      </c>
      <c r="N431" s="18" t="s">
        <v>878</v>
      </c>
      <c r="O431" s="18"/>
      <c r="P431" s="18"/>
      <c r="Q431" s="18"/>
      <c r="R431" s="16"/>
      <c r="S431" s="18" t="s">
        <v>681</v>
      </c>
      <c r="T431" s="18" t="s">
        <v>702</v>
      </c>
      <c r="U431" s="22">
        <v>15</v>
      </c>
      <c r="V431" s="18">
        <v>1161</v>
      </c>
      <c r="W431" s="18"/>
      <c r="X431" s="18">
        <v>17415</v>
      </c>
      <c r="Y431" s="18" t="s">
        <v>958</v>
      </c>
    </row>
    <row r="432" spans="1:25" s="7" customFormat="1" hidden="1" x14ac:dyDescent="0.3">
      <c r="A432" s="18"/>
      <c r="B432" s="7" t="s">
        <v>642</v>
      </c>
      <c r="C432" s="18" t="s">
        <v>894</v>
      </c>
      <c r="D432" s="18"/>
      <c r="E432" s="19"/>
      <c r="F432" s="44" t="s">
        <v>681</v>
      </c>
      <c r="G432" s="44" t="s">
        <v>1290</v>
      </c>
      <c r="H432" s="46" t="s">
        <v>1273</v>
      </c>
      <c r="I432" s="55">
        <v>566.4</v>
      </c>
      <c r="J432" s="51">
        <f t="shared" si="5"/>
        <v>685.34399999999994</v>
      </c>
      <c r="K432" s="18"/>
      <c r="L432" s="4" t="s">
        <v>139</v>
      </c>
      <c r="M432" s="7" t="s">
        <v>24</v>
      </c>
      <c r="N432" s="18" t="s">
        <v>878</v>
      </c>
      <c r="O432" s="18"/>
      <c r="P432" s="18"/>
      <c r="Q432" s="18"/>
      <c r="R432" s="16"/>
      <c r="S432" s="18" t="s">
        <v>681</v>
      </c>
      <c r="T432" s="18" t="s">
        <v>702</v>
      </c>
      <c r="U432" s="22">
        <v>15</v>
      </c>
      <c r="V432" s="18">
        <v>1452</v>
      </c>
      <c r="W432" s="18"/>
      <c r="X432" s="18">
        <v>21780</v>
      </c>
      <c r="Y432" s="18" t="s">
        <v>958</v>
      </c>
    </row>
    <row r="433" spans="1:25" s="7" customFormat="1" hidden="1" x14ac:dyDescent="0.3">
      <c r="A433" s="18"/>
      <c r="B433" s="7" t="s">
        <v>642</v>
      </c>
      <c r="C433" s="18" t="s">
        <v>894</v>
      </c>
      <c r="D433" s="18"/>
      <c r="E433" s="19"/>
      <c r="F433" s="44" t="s">
        <v>681</v>
      </c>
      <c r="G433" s="44" t="s">
        <v>1291</v>
      </c>
      <c r="H433" s="46" t="s">
        <v>1286</v>
      </c>
      <c r="I433" s="55">
        <v>566.4</v>
      </c>
      <c r="J433" s="51">
        <f t="shared" si="5"/>
        <v>685.34399999999994</v>
      </c>
      <c r="K433" s="18"/>
      <c r="L433" s="4" t="s">
        <v>138</v>
      </c>
      <c r="M433" s="7" t="s">
        <v>24</v>
      </c>
      <c r="N433" s="18" t="s">
        <v>878</v>
      </c>
      <c r="O433" s="18"/>
      <c r="P433" s="18"/>
      <c r="Q433" s="18"/>
      <c r="R433" s="16"/>
      <c r="S433" s="18" t="s">
        <v>681</v>
      </c>
      <c r="T433" s="18" t="s">
        <v>702</v>
      </c>
      <c r="U433" s="22">
        <v>15</v>
      </c>
      <c r="V433" s="18">
        <v>1452</v>
      </c>
      <c r="W433" s="18"/>
      <c r="X433" s="18">
        <v>21780</v>
      </c>
      <c r="Y433" s="18" t="s">
        <v>958</v>
      </c>
    </row>
    <row r="434" spans="1:25" s="7" customFormat="1" hidden="1" x14ac:dyDescent="0.3">
      <c r="A434" s="18"/>
      <c r="B434" s="7" t="s">
        <v>642</v>
      </c>
      <c r="C434" s="18" t="s">
        <v>894</v>
      </c>
      <c r="D434" s="18"/>
      <c r="E434" s="19"/>
      <c r="F434" s="44" t="s">
        <v>681</v>
      </c>
      <c r="G434" s="44" t="s">
        <v>1292</v>
      </c>
      <c r="H434" s="46" t="s">
        <v>1287</v>
      </c>
      <c r="I434" s="55">
        <v>566.4</v>
      </c>
      <c r="J434" s="51">
        <f t="shared" si="5"/>
        <v>685.34399999999994</v>
      </c>
      <c r="K434" s="18"/>
      <c r="L434" s="4" t="s">
        <v>137</v>
      </c>
      <c r="M434" s="7" t="s">
        <v>24</v>
      </c>
      <c r="N434" s="18" t="s">
        <v>878</v>
      </c>
      <c r="O434" s="18"/>
      <c r="P434" s="18"/>
      <c r="Q434" s="18"/>
      <c r="R434" s="16"/>
      <c r="S434" s="18" t="s">
        <v>681</v>
      </c>
      <c r="T434" s="18" t="s">
        <v>702</v>
      </c>
      <c r="U434" s="22">
        <v>10</v>
      </c>
      <c r="V434" s="18">
        <v>1452</v>
      </c>
      <c r="W434" s="18"/>
      <c r="X434" s="18">
        <v>14520</v>
      </c>
      <c r="Y434" s="18" t="s">
        <v>958</v>
      </c>
    </row>
    <row r="435" spans="1:25" s="7" customFormat="1" hidden="1" x14ac:dyDescent="0.3">
      <c r="A435" s="18"/>
      <c r="B435" s="7" t="s">
        <v>642</v>
      </c>
      <c r="C435" s="18" t="s">
        <v>894</v>
      </c>
      <c r="D435" s="18"/>
      <c r="E435" s="19"/>
      <c r="F435" s="44" t="s">
        <v>681</v>
      </c>
      <c r="G435" s="44" t="s">
        <v>1274</v>
      </c>
      <c r="H435" s="46" t="s">
        <v>1288</v>
      </c>
      <c r="I435" s="55">
        <v>566.4</v>
      </c>
      <c r="J435" s="51">
        <f t="shared" si="5"/>
        <v>685.34399999999994</v>
      </c>
      <c r="K435" s="18"/>
      <c r="L435" s="4" t="s">
        <v>136</v>
      </c>
      <c r="M435" s="7" t="s">
        <v>24</v>
      </c>
      <c r="N435" s="18" t="s">
        <v>878</v>
      </c>
      <c r="O435" s="18"/>
      <c r="P435" s="18"/>
      <c r="Q435" s="18"/>
      <c r="R435" s="16"/>
      <c r="S435" s="18" t="s">
        <v>681</v>
      </c>
      <c r="T435" s="18" t="s">
        <v>702</v>
      </c>
      <c r="U435" s="22">
        <v>10</v>
      </c>
      <c r="V435" s="18">
        <v>685</v>
      </c>
      <c r="W435" s="18"/>
      <c r="X435" s="18">
        <v>6850</v>
      </c>
      <c r="Y435" s="18" t="s">
        <v>958</v>
      </c>
    </row>
    <row r="436" spans="1:25" s="7" customFormat="1" hidden="1" x14ac:dyDescent="0.3">
      <c r="A436" s="18"/>
      <c r="B436" s="7" t="s">
        <v>642</v>
      </c>
      <c r="C436" s="18" t="s">
        <v>894</v>
      </c>
      <c r="D436" s="18"/>
      <c r="E436" s="19"/>
      <c r="F436" s="44" t="s">
        <v>681</v>
      </c>
      <c r="G436" s="44" t="s">
        <v>1275</v>
      </c>
      <c r="H436" s="46" t="s">
        <v>1289</v>
      </c>
      <c r="I436" s="55">
        <v>566.4</v>
      </c>
      <c r="J436" s="51">
        <f t="shared" si="5"/>
        <v>685.34399999999994</v>
      </c>
      <c r="K436" s="18"/>
      <c r="L436" s="4" t="s">
        <v>135</v>
      </c>
      <c r="M436" s="7" t="s">
        <v>24</v>
      </c>
      <c r="N436" s="18" t="s">
        <v>878</v>
      </c>
      <c r="O436" s="18"/>
      <c r="P436" s="18"/>
      <c r="Q436" s="18"/>
      <c r="R436" s="16"/>
      <c r="S436" s="18" t="s">
        <v>681</v>
      </c>
      <c r="T436" s="18" t="s">
        <v>702</v>
      </c>
      <c r="U436" s="22">
        <v>10</v>
      </c>
      <c r="V436" s="18">
        <v>568</v>
      </c>
      <c r="W436" s="18"/>
      <c r="X436" s="18">
        <v>5680</v>
      </c>
      <c r="Y436" s="18" t="s">
        <v>958</v>
      </c>
    </row>
    <row r="437" spans="1:25" s="7" customFormat="1" hidden="1" x14ac:dyDescent="0.3">
      <c r="A437" s="18"/>
      <c r="B437" s="7" t="s">
        <v>642</v>
      </c>
      <c r="C437" s="18" t="s">
        <v>894</v>
      </c>
      <c r="D437" s="18"/>
      <c r="E437" s="19"/>
      <c r="F437" s="44" t="s">
        <v>30</v>
      </c>
      <c r="G437" s="44" t="s">
        <v>1294</v>
      </c>
      <c r="H437" s="46" t="s">
        <v>1293</v>
      </c>
      <c r="I437" s="55">
        <v>3427</v>
      </c>
      <c r="J437" s="51">
        <f t="shared" si="5"/>
        <v>4146.67</v>
      </c>
      <c r="K437" s="18"/>
      <c r="L437" s="4" t="s">
        <v>1296</v>
      </c>
      <c r="M437" s="7" t="s">
        <v>128</v>
      </c>
      <c r="N437" s="18" t="s">
        <v>879</v>
      </c>
      <c r="O437" s="18"/>
      <c r="P437" s="18"/>
      <c r="Q437" s="18"/>
      <c r="R437" s="16"/>
      <c r="S437" s="18" t="s">
        <v>127</v>
      </c>
      <c r="T437" s="18" t="s">
        <v>702</v>
      </c>
      <c r="U437" s="22">
        <v>8000</v>
      </c>
      <c r="V437" s="18">
        <v>958</v>
      </c>
      <c r="W437" s="18" t="s">
        <v>807</v>
      </c>
      <c r="X437" s="18">
        <v>7664</v>
      </c>
      <c r="Y437" s="18" t="s">
        <v>958</v>
      </c>
    </row>
    <row r="438" spans="1:25" s="7" customFormat="1" hidden="1" x14ac:dyDescent="0.3">
      <c r="A438" s="18"/>
      <c r="B438" s="7" t="s">
        <v>642</v>
      </c>
      <c r="C438" s="18" t="s">
        <v>894</v>
      </c>
      <c r="D438" s="18"/>
      <c r="E438" s="19"/>
      <c r="F438" s="44" t="s">
        <v>1184</v>
      </c>
      <c r="G438" s="44" t="s">
        <v>1297</v>
      </c>
      <c r="H438" s="46" t="s">
        <v>1300</v>
      </c>
      <c r="I438" s="55">
        <v>3370</v>
      </c>
      <c r="J438" s="51">
        <f t="shared" si="5"/>
        <v>4077.7</v>
      </c>
      <c r="K438" s="18"/>
      <c r="L438" s="4" t="s">
        <v>1295</v>
      </c>
      <c r="M438" s="7" t="s">
        <v>128</v>
      </c>
      <c r="N438" s="18" t="s">
        <v>879</v>
      </c>
      <c r="O438" s="18"/>
      <c r="P438" s="18"/>
      <c r="Q438" s="18"/>
      <c r="R438" s="16"/>
      <c r="S438" s="18" t="s">
        <v>127</v>
      </c>
      <c r="T438" s="18" t="s">
        <v>702</v>
      </c>
      <c r="U438" s="22">
        <v>8000</v>
      </c>
      <c r="V438" s="18">
        <v>899</v>
      </c>
      <c r="W438" s="18" t="s">
        <v>808</v>
      </c>
      <c r="X438" s="18">
        <v>7492</v>
      </c>
      <c r="Y438" s="18" t="s">
        <v>958</v>
      </c>
    </row>
    <row r="439" spans="1:25" s="7" customFormat="1" hidden="1" x14ac:dyDescent="0.3">
      <c r="A439" s="18"/>
      <c r="B439" s="7" t="s">
        <v>642</v>
      </c>
      <c r="C439" s="18" t="s">
        <v>894</v>
      </c>
      <c r="D439" s="18"/>
      <c r="E439" s="19"/>
      <c r="F439" s="44" t="s">
        <v>1184</v>
      </c>
      <c r="G439" s="44" t="s">
        <v>1299</v>
      </c>
      <c r="H439" s="46" t="s">
        <v>1298</v>
      </c>
      <c r="I439" s="55">
        <v>1353</v>
      </c>
      <c r="J439" s="51">
        <f t="shared" si="5"/>
        <v>1637.1299999999999</v>
      </c>
      <c r="K439" s="18"/>
      <c r="L439" s="4" t="s">
        <v>134</v>
      </c>
      <c r="M439" s="7" t="s">
        <v>128</v>
      </c>
      <c r="N439" s="18" t="s">
        <v>879</v>
      </c>
      <c r="O439" s="18"/>
      <c r="P439" s="18"/>
      <c r="Q439" s="18"/>
      <c r="R439" s="16"/>
      <c r="S439" s="18" t="s">
        <v>127</v>
      </c>
      <c r="T439" s="18" t="s">
        <v>702</v>
      </c>
      <c r="U439" s="22">
        <v>8000</v>
      </c>
      <c r="V439" s="18">
        <v>2185</v>
      </c>
      <c r="W439" s="18" t="s">
        <v>808</v>
      </c>
      <c r="X439" s="18">
        <v>18208</v>
      </c>
      <c r="Y439" s="18" t="s">
        <v>958</v>
      </c>
    </row>
    <row r="440" spans="1:25" s="7" customFormat="1" hidden="1" x14ac:dyDescent="0.3">
      <c r="A440" s="18"/>
      <c r="B440" s="7" t="s">
        <v>642</v>
      </c>
      <c r="C440" s="18" t="s">
        <v>894</v>
      </c>
      <c r="D440" s="18"/>
      <c r="E440" s="19"/>
      <c r="F440" s="44" t="s">
        <v>1184</v>
      </c>
      <c r="G440" s="44" t="s">
        <v>1302</v>
      </c>
      <c r="H440" s="46" t="s">
        <v>1301</v>
      </c>
      <c r="I440" s="55">
        <v>347</v>
      </c>
      <c r="J440" s="51">
        <f t="shared" si="5"/>
        <v>419.87</v>
      </c>
      <c r="K440" s="18"/>
      <c r="L440" s="4" t="s">
        <v>133</v>
      </c>
      <c r="M440" s="7" t="s">
        <v>128</v>
      </c>
      <c r="N440" s="18" t="s">
        <v>879</v>
      </c>
      <c r="O440" s="18"/>
      <c r="P440" s="18"/>
      <c r="Q440" s="18"/>
      <c r="R440" s="16"/>
      <c r="S440" s="18" t="s">
        <v>127</v>
      </c>
      <c r="T440" s="18" t="s">
        <v>702</v>
      </c>
      <c r="U440" s="22">
        <v>8000</v>
      </c>
      <c r="V440" s="18">
        <v>577</v>
      </c>
      <c r="W440" s="18" t="s">
        <v>809</v>
      </c>
      <c r="X440" s="18">
        <v>92320</v>
      </c>
      <c r="Y440" s="18" t="s">
        <v>958</v>
      </c>
    </row>
    <row r="441" spans="1:25" s="7" customFormat="1" hidden="1" x14ac:dyDescent="0.3">
      <c r="A441" s="18"/>
      <c r="B441" s="7" t="s">
        <v>642</v>
      </c>
      <c r="C441" s="18" t="s">
        <v>894</v>
      </c>
      <c r="D441" s="18"/>
      <c r="E441" s="19"/>
      <c r="F441" s="44" t="s">
        <v>1184</v>
      </c>
      <c r="G441" s="44" t="s">
        <v>1304</v>
      </c>
      <c r="H441" s="46" t="s">
        <v>1303</v>
      </c>
      <c r="I441" s="55">
        <v>841</v>
      </c>
      <c r="J441" s="51">
        <f t="shared" si="5"/>
        <v>1017.61</v>
      </c>
      <c r="K441" s="18"/>
      <c r="L441" s="4" t="s">
        <v>132</v>
      </c>
      <c r="M441" s="7" t="s">
        <v>128</v>
      </c>
      <c r="N441" s="18" t="s">
        <v>879</v>
      </c>
      <c r="O441" s="18"/>
      <c r="P441" s="18"/>
      <c r="Q441" s="18"/>
      <c r="R441" s="16"/>
      <c r="S441" s="18" t="s">
        <v>127</v>
      </c>
      <c r="T441" s="18" t="s">
        <v>702</v>
      </c>
      <c r="U441" s="22">
        <v>8000</v>
      </c>
      <c r="V441" s="18">
        <v>2185</v>
      </c>
      <c r="W441" s="18" t="s">
        <v>808</v>
      </c>
      <c r="X441" s="18">
        <v>18208</v>
      </c>
      <c r="Y441" s="18" t="s">
        <v>958</v>
      </c>
    </row>
    <row r="442" spans="1:25" s="7" customFormat="1" hidden="1" x14ac:dyDescent="0.3">
      <c r="A442" s="18"/>
      <c r="B442" s="7" t="s">
        <v>642</v>
      </c>
      <c r="C442" s="18" t="s">
        <v>894</v>
      </c>
      <c r="D442" s="18"/>
      <c r="E442" s="19"/>
      <c r="F442" s="44" t="s">
        <v>1184</v>
      </c>
      <c r="G442" s="44" t="s">
        <v>1306</v>
      </c>
      <c r="H442" s="46" t="s">
        <v>1305</v>
      </c>
      <c r="I442" s="55">
        <v>1481</v>
      </c>
      <c r="J442" s="51">
        <f t="shared" si="5"/>
        <v>1792.01</v>
      </c>
      <c r="K442" s="18"/>
      <c r="L442" s="4" t="s">
        <v>131</v>
      </c>
      <c r="M442" s="7" t="s">
        <v>128</v>
      </c>
      <c r="N442" s="18" t="s">
        <v>879</v>
      </c>
      <c r="O442" s="18"/>
      <c r="P442" s="18"/>
      <c r="Q442" s="18"/>
      <c r="R442" s="16"/>
      <c r="S442" s="18" t="s">
        <v>127</v>
      </c>
      <c r="T442" s="18" t="s">
        <v>702</v>
      </c>
      <c r="U442" s="22">
        <v>8000</v>
      </c>
      <c r="V442" s="18">
        <v>2642</v>
      </c>
      <c r="W442" s="18" t="s">
        <v>808</v>
      </c>
      <c r="X442" s="18">
        <v>22017</v>
      </c>
      <c r="Y442" s="18" t="s">
        <v>958</v>
      </c>
    </row>
    <row r="443" spans="1:25" s="7" customFormat="1" hidden="1" x14ac:dyDescent="0.3">
      <c r="A443" s="18"/>
      <c r="B443" s="7" t="s">
        <v>642</v>
      </c>
      <c r="C443" s="18" t="s">
        <v>894</v>
      </c>
      <c r="D443" s="18"/>
      <c r="E443" s="19"/>
      <c r="F443" s="44" t="s">
        <v>1184</v>
      </c>
      <c r="G443" s="44" t="s">
        <v>1308</v>
      </c>
      <c r="H443" s="46" t="s">
        <v>1307</v>
      </c>
      <c r="I443" s="55">
        <v>1983</v>
      </c>
      <c r="J443" s="51">
        <f t="shared" si="5"/>
        <v>2399.4299999999998</v>
      </c>
      <c r="K443" s="18"/>
      <c r="L443" s="4" t="s">
        <v>130</v>
      </c>
      <c r="M443" s="7" t="s">
        <v>128</v>
      </c>
      <c r="N443" s="18" t="s">
        <v>879</v>
      </c>
      <c r="O443" s="18"/>
      <c r="P443" s="18"/>
      <c r="Q443" s="18"/>
      <c r="R443" s="16"/>
      <c r="S443" s="18" t="s">
        <v>127</v>
      </c>
      <c r="T443" s="18" t="s">
        <v>702</v>
      </c>
      <c r="U443" s="22">
        <v>8000</v>
      </c>
      <c r="V443" s="18">
        <v>2399</v>
      </c>
      <c r="W443" s="18" t="s">
        <v>808</v>
      </c>
      <c r="X443" s="18">
        <v>19992</v>
      </c>
      <c r="Y443" s="18" t="s">
        <v>958</v>
      </c>
    </row>
    <row r="444" spans="1:25" s="7" customFormat="1" hidden="1" x14ac:dyDescent="0.3">
      <c r="A444" s="18"/>
      <c r="B444" s="7" t="s">
        <v>642</v>
      </c>
      <c r="C444" s="18" t="s">
        <v>894</v>
      </c>
      <c r="D444" s="18"/>
      <c r="E444" s="19"/>
      <c r="F444" s="44" t="s">
        <v>1250</v>
      </c>
      <c r="G444" s="44" t="s">
        <v>1309</v>
      </c>
      <c r="H444" s="46" t="s">
        <v>1310</v>
      </c>
      <c r="I444" s="55">
        <v>450</v>
      </c>
      <c r="J444" s="51">
        <f t="shared" si="5"/>
        <v>544.5</v>
      </c>
      <c r="K444" s="18"/>
      <c r="L444" s="4" t="s">
        <v>796</v>
      </c>
      <c r="M444" s="7" t="s">
        <v>128</v>
      </c>
      <c r="N444" s="18" t="s">
        <v>879</v>
      </c>
      <c r="O444" s="18"/>
      <c r="P444" s="18"/>
      <c r="Q444" s="18"/>
      <c r="R444" s="16"/>
      <c r="S444" s="18" t="s">
        <v>127</v>
      </c>
      <c r="T444" s="18" t="s">
        <v>702</v>
      </c>
      <c r="U444" s="22">
        <v>8000</v>
      </c>
      <c r="V444" s="24">
        <v>1040</v>
      </c>
      <c r="W444" s="18" t="s">
        <v>690</v>
      </c>
      <c r="X444" s="18">
        <v>8320</v>
      </c>
      <c r="Y444" s="18" t="s">
        <v>958</v>
      </c>
    </row>
    <row r="445" spans="1:25" s="7" customFormat="1" hidden="1" x14ac:dyDescent="0.3">
      <c r="A445" s="18"/>
      <c r="B445" s="7" t="s">
        <v>642</v>
      </c>
      <c r="C445" s="18" t="s">
        <v>894</v>
      </c>
      <c r="D445" s="18"/>
      <c r="E445" s="19"/>
      <c r="F445" s="44" t="s">
        <v>1250</v>
      </c>
      <c r="G445" s="44" t="s">
        <v>1311</v>
      </c>
      <c r="H445" s="46" t="s">
        <v>1312</v>
      </c>
      <c r="I445" s="55">
        <v>450</v>
      </c>
      <c r="J445" s="51">
        <f t="shared" si="5"/>
        <v>544.5</v>
      </c>
      <c r="K445" s="18"/>
      <c r="L445" s="4" t="s">
        <v>797</v>
      </c>
      <c r="M445" s="7" t="s">
        <v>128</v>
      </c>
      <c r="N445" s="18" t="s">
        <v>879</v>
      </c>
      <c r="O445" s="18"/>
      <c r="P445" s="18"/>
      <c r="Q445" s="18"/>
      <c r="R445" s="16"/>
      <c r="S445" s="18" t="s">
        <v>127</v>
      </c>
      <c r="T445" s="18" t="s">
        <v>702</v>
      </c>
      <c r="U445" s="22">
        <v>8000</v>
      </c>
      <c r="V445" s="24">
        <v>1040</v>
      </c>
      <c r="W445" s="18" t="s">
        <v>690</v>
      </c>
      <c r="X445" s="18">
        <v>8320</v>
      </c>
      <c r="Y445" s="18" t="s">
        <v>958</v>
      </c>
    </row>
    <row r="446" spans="1:25" s="7" customFormat="1" hidden="1" x14ac:dyDescent="0.3">
      <c r="A446" s="18"/>
      <c r="B446" s="7" t="s">
        <v>642</v>
      </c>
      <c r="C446" s="18" t="s">
        <v>894</v>
      </c>
      <c r="D446" s="18"/>
      <c r="E446" s="19"/>
      <c r="F446" s="44" t="s">
        <v>1250</v>
      </c>
      <c r="G446" s="44" t="s">
        <v>1315</v>
      </c>
      <c r="H446" s="46" t="s">
        <v>1316</v>
      </c>
      <c r="I446" s="55">
        <v>450</v>
      </c>
      <c r="J446" s="51">
        <f t="shared" si="5"/>
        <v>544.5</v>
      </c>
      <c r="K446" s="18"/>
      <c r="L446" s="4" t="s">
        <v>798</v>
      </c>
      <c r="M446" s="7" t="s">
        <v>128</v>
      </c>
      <c r="N446" s="18" t="s">
        <v>879</v>
      </c>
      <c r="O446" s="18"/>
      <c r="P446" s="18"/>
      <c r="Q446" s="18"/>
      <c r="R446" s="16"/>
      <c r="S446" s="18" t="s">
        <v>127</v>
      </c>
      <c r="T446" s="18" t="s">
        <v>702</v>
      </c>
      <c r="U446" s="22">
        <v>8000</v>
      </c>
      <c r="V446" s="24">
        <v>1010</v>
      </c>
      <c r="W446" s="18" t="s">
        <v>690</v>
      </c>
      <c r="X446" s="18">
        <v>8080</v>
      </c>
      <c r="Y446" s="18" t="s">
        <v>958</v>
      </c>
    </row>
    <row r="447" spans="1:25" s="7" customFormat="1" hidden="1" x14ac:dyDescent="0.3">
      <c r="A447" s="18"/>
      <c r="B447" s="7" t="s">
        <v>642</v>
      </c>
      <c r="C447" s="18" t="s">
        <v>894</v>
      </c>
      <c r="D447" s="18"/>
      <c r="E447" s="19"/>
      <c r="F447" s="44" t="s">
        <v>1250</v>
      </c>
      <c r="G447" s="44" t="s">
        <v>1313</v>
      </c>
      <c r="H447" s="46" t="s">
        <v>1314</v>
      </c>
      <c r="I447" s="55">
        <v>450</v>
      </c>
      <c r="J447" s="51">
        <f t="shared" si="5"/>
        <v>544.5</v>
      </c>
      <c r="K447" s="18"/>
      <c r="L447" s="4" t="s">
        <v>129</v>
      </c>
      <c r="M447" s="7" t="s">
        <v>128</v>
      </c>
      <c r="N447" s="18" t="s">
        <v>879</v>
      </c>
      <c r="O447" s="18"/>
      <c r="P447" s="18"/>
      <c r="Q447" s="18"/>
      <c r="R447" s="16"/>
      <c r="S447" s="18" t="s">
        <v>127</v>
      </c>
      <c r="T447" s="18" t="s">
        <v>702</v>
      </c>
      <c r="U447" s="22">
        <v>8000</v>
      </c>
      <c r="V447" s="24">
        <v>1420</v>
      </c>
      <c r="W447" s="18" t="s">
        <v>690</v>
      </c>
      <c r="X447" s="18">
        <v>11360</v>
      </c>
      <c r="Y447" s="18" t="s">
        <v>958</v>
      </c>
    </row>
    <row r="448" spans="1:25" s="7" customFormat="1" hidden="1" x14ac:dyDescent="0.3">
      <c r="A448" s="18"/>
      <c r="B448" s="7" t="s">
        <v>642</v>
      </c>
      <c r="C448" s="18" t="s">
        <v>894</v>
      </c>
      <c r="D448" s="18"/>
      <c r="E448" s="19"/>
      <c r="F448" s="44" t="s">
        <v>318</v>
      </c>
      <c r="G448" s="44" t="s">
        <v>1319</v>
      </c>
      <c r="H448" s="46" t="s">
        <v>1324</v>
      </c>
      <c r="I448" s="55">
        <v>613</v>
      </c>
      <c r="J448" s="51">
        <f t="shared" si="5"/>
        <v>741.73</v>
      </c>
      <c r="K448" s="18"/>
      <c r="L448" s="4" t="s">
        <v>799</v>
      </c>
      <c r="M448" s="7" t="s">
        <v>128</v>
      </c>
      <c r="N448" s="18" t="s">
        <v>879</v>
      </c>
      <c r="O448" s="18"/>
      <c r="P448" s="18"/>
      <c r="Q448" s="18"/>
      <c r="R448" s="16"/>
      <c r="S448" s="18" t="s">
        <v>127</v>
      </c>
      <c r="T448" s="18" t="s">
        <v>702</v>
      </c>
      <c r="U448" s="22">
        <v>8000</v>
      </c>
      <c r="V448" s="24">
        <v>741</v>
      </c>
      <c r="W448" s="18" t="s">
        <v>690</v>
      </c>
      <c r="X448" s="18">
        <v>5928</v>
      </c>
      <c r="Y448" s="18" t="s">
        <v>958</v>
      </c>
    </row>
    <row r="449" spans="1:25" s="7" customFormat="1" hidden="1" x14ac:dyDescent="0.3">
      <c r="A449" s="18"/>
      <c r="B449" s="7" t="s">
        <v>642</v>
      </c>
      <c r="C449" s="18" t="s">
        <v>894</v>
      </c>
      <c r="D449" s="18"/>
      <c r="E449" s="19"/>
      <c r="F449" s="44" t="s">
        <v>318</v>
      </c>
      <c r="G449" s="44" t="s">
        <v>1320</v>
      </c>
      <c r="H449" s="46" t="s">
        <v>1325</v>
      </c>
      <c r="I449" s="55">
        <v>699</v>
      </c>
      <c r="J449" s="51">
        <f t="shared" si="5"/>
        <v>845.79</v>
      </c>
      <c r="K449" s="18"/>
      <c r="L449" s="4" t="s">
        <v>800</v>
      </c>
      <c r="M449" s="7" t="s">
        <v>128</v>
      </c>
      <c r="N449" s="18" t="s">
        <v>879</v>
      </c>
      <c r="O449" s="18"/>
      <c r="P449" s="18"/>
      <c r="Q449" s="18"/>
      <c r="R449" s="16"/>
      <c r="S449" s="18" t="s">
        <v>127</v>
      </c>
      <c r="T449" s="18" t="s">
        <v>702</v>
      </c>
      <c r="U449" s="22">
        <v>8000</v>
      </c>
      <c r="V449" s="24">
        <v>845</v>
      </c>
      <c r="W449" s="18" t="s">
        <v>690</v>
      </c>
      <c r="X449" s="18">
        <v>6760</v>
      </c>
      <c r="Y449" s="18" t="s">
        <v>958</v>
      </c>
    </row>
    <row r="450" spans="1:25" s="7" customFormat="1" hidden="1" x14ac:dyDescent="0.3">
      <c r="A450" s="18"/>
      <c r="B450" s="7" t="s">
        <v>642</v>
      </c>
      <c r="C450" s="18" t="s">
        <v>894</v>
      </c>
      <c r="D450" s="18"/>
      <c r="E450" s="19"/>
      <c r="F450" s="44" t="s">
        <v>318</v>
      </c>
      <c r="G450" s="44" t="s">
        <v>1321</v>
      </c>
      <c r="H450" s="46" t="s">
        <v>1326</v>
      </c>
      <c r="I450" s="55">
        <v>527</v>
      </c>
      <c r="J450" s="51">
        <f t="shared" si="5"/>
        <v>637.66999999999996</v>
      </c>
      <c r="K450" s="18"/>
      <c r="L450" s="4" t="s">
        <v>801</v>
      </c>
      <c r="M450" s="7" t="s">
        <v>128</v>
      </c>
      <c r="N450" s="18" t="s">
        <v>879</v>
      </c>
      <c r="O450" s="18"/>
      <c r="P450" s="18"/>
      <c r="Q450" s="18"/>
      <c r="R450" s="16"/>
      <c r="S450" s="18" t="s">
        <v>127</v>
      </c>
      <c r="T450" s="18" t="s">
        <v>702</v>
      </c>
      <c r="U450" s="22">
        <v>8000</v>
      </c>
      <c r="V450" s="24">
        <v>638</v>
      </c>
      <c r="W450" s="18" t="s">
        <v>690</v>
      </c>
      <c r="X450" s="18">
        <v>5104</v>
      </c>
      <c r="Y450" s="18" t="s">
        <v>958</v>
      </c>
    </row>
    <row r="451" spans="1:25" s="7" customFormat="1" hidden="1" x14ac:dyDescent="0.3">
      <c r="A451" s="18"/>
      <c r="B451" s="7" t="s">
        <v>642</v>
      </c>
      <c r="C451" s="18" t="s">
        <v>894</v>
      </c>
      <c r="D451" s="18"/>
      <c r="E451" s="19"/>
      <c r="F451" s="44" t="s">
        <v>318</v>
      </c>
      <c r="G451" s="44" t="s">
        <v>1322</v>
      </c>
      <c r="H451" s="46" t="s">
        <v>1327</v>
      </c>
      <c r="I451" s="55">
        <v>967</v>
      </c>
      <c r="J451" s="51">
        <f t="shared" si="5"/>
        <v>1170.07</v>
      </c>
      <c r="K451" s="18"/>
      <c r="L451" s="4" t="s">
        <v>802</v>
      </c>
      <c r="M451" s="7" t="s">
        <v>128</v>
      </c>
      <c r="N451" s="18" t="s">
        <v>879</v>
      </c>
      <c r="O451" s="18"/>
      <c r="P451" s="18"/>
      <c r="Q451" s="18"/>
      <c r="R451" s="16"/>
      <c r="S451" s="18" t="s">
        <v>127</v>
      </c>
      <c r="T451" s="18" t="s">
        <v>702</v>
      </c>
      <c r="U451" s="22">
        <v>8000</v>
      </c>
      <c r="V451" s="24">
        <v>1170</v>
      </c>
      <c r="W451" s="18" t="s">
        <v>690</v>
      </c>
      <c r="X451" s="18">
        <v>9360</v>
      </c>
      <c r="Y451" s="18" t="s">
        <v>958</v>
      </c>
    </row>
    <row r="452" spans="1:25" s="7" customFormat="1" hidden="1" x14ac:dyDescent="0.3">
      <c r="A452" s="18"/>
      <c r="B452" s="7" t="s">
        <v>642</v>
      </c>
      <c r="C452" s="18" t="s">
        <v>894</v>
      </c>
      <c r="D452" s="18"/>
      <c r="E452" s="19"/>
      <c r="F452" s="44" t="s">
        <v>318</v>
      </c>
      <c r="G452" s="44" t="s">
        <v>1323</v>
      </c>
      <c r="H452" s="46" t="s">
        <v>1328</v>
      </c>
      <c r="I452" s="55">
        <v>675</v>
      </c>
      <c r="J452" s="51">
        <f t="shared" si="5"/>
        <v>816.75</v>
      </c>
      <c r="K452" s="18"/>
      <c r="L452" s="4" t="s">
        <v>803</v>
      </c>
      <c r="M452" s="7" t="s">
        <v>128</v>
      </c>
      <c r="N452" s="18" t="s">
        <v>879</v>
      </c>
      <c r="O452" s="18"/>
      <c r="P452" s="18"/>
      <c r="Q452" s="18"/>
      <c r="R452" s="16"/>
      <c r="S452" s="18" t="s">
        <v>127</v>
      </c>
      <c r="T452" s="18" t="s">
        <v>702</v>
      </c>
      <c r="U452" s="22">
        <v>8000</v>
      </c>
      <c r="V452" s="24">
        <v>817</v>
      </c>
      <c r="W452" s="18" t="s">
        <v>690</v>
      </c>
      <c r="X452" s="18">
        <v>6536</v>
      </c>
      <c r="Y452" s="18" t="s">
        <v>958</v>
      </c>
    </row>
    <row r="453" spans="1:25" s="7" customFormat="1" hidden="1" x14ac:dyDescent="0.3">
      <c r="A453" s="18"/>
      <c r="B453" s="7" t="s">
        <v>642</v>
      </c>
      <c r="C453" s="18" t="s">
        <v>894</v>
      </c>
      <c r="D453" s="18"/>
      <c r="E453" s="19"/>
      <c r="F453" s="44" t="s">
        <v>318</v>
      </c>
      <c r="G453" s="44" t="s">
        <v>1317</v>
      </c>
      <c r="H453" s="46" t="s">
        <v>1318</v>
      </c>
      <c r="I453" s="55">
        <v>675</v>
      </c>
      <c r="J453" s="51">
        <f t="shared" si="5"/>
        <v>816.75</v>
      </c>
      <c r="K453" s="18"/>
      <c r="L453" s="4" t="s">
        <v>804</v>
      </c>
      <c r="M453" s="7" t="s">
        <v>128</v>
      </c>
      <c r="N453" s="18" t="s">
        <v>879</v>
      </c>
      <c r="O453" s="18"/>
      <c r="P453" s="18"/>
      <c r="Q453" s="18"/>
      <c r="R453" s="16"/>
      <c r="S453" s="18" t="s">
        <v>127</v>
      </c>
      <c r="T453" s="18" t="s">
        <v>702</v>
      </c>
      <c r="U453" s="22">
        <v>8000</v>
      </c>
      <c r="V453" s="24">
        <v>817</v>
      </c>
      <c r="W453" s="18" t="s">
        <v>690</v>
      </c>
      <c r="X453" s="18">
        <v>6536</v>
      </c>
      <c r="Y453" s="18" t="s">
        <v>958</v>
      </c>
    </row>
    <row r="454" spans="1:25" s="7" customFormat="1" hidden="1" x14ac:dyDescent="0.3">
      <c r="A454" s="18"/>
      <c r="B454" s="7" t="s">
        <v>642</v>
      </c>
      <c r="C454" s="18" t="s">
        <v>894</v>
      </c>
      <c r="D454" s="18"/>
      <c r="E454" s="19"/>
      <c r="F454" s="44" t="s">
        <v>318</v>
      </c>
      <c r="G454" s="44" t="s">
        <v>1329</v>
      </c>
      <c r="H454" s="46" t="s">
        <v>1330</v>
      </c>
      <c r="I454" s="55">
        <v>714</v>
      </c>
      <c r="J454" s="51">
        <f t="shared" si="5"/>
        <v>863.93999999999994</v>
      </c>
      <c r="K454" s="18"/>
      <c r="L454" s="4" t="s">
        <v>805</v>
      </c>
      <c r="M454" s="7" t="s">
        <v>128</v>
      </c>
      <c r="N454" s="18" t="s">
        <v>879</v>
      </c>
      <c r="O454" s="18"/>
      <c r="P454" s="18"/>
      <c r="Q454" s="18"/>
      <c r="R454" s="16"/>
      <c r="S454" s="18" t="s">
        <v>127</v>
      </c>
      <c r="T454" s="18" t="s">
        <v>702</v>
      </c>
      <c r="U454" s="22">
        <v>8000</v>
      </c>
      <c r="V454" s="24">
        <v>864</v>
      </c>
      <c r="W454" s="18" t="s">
        <v>806</v>
      </c>
      <c r="X454" s="18">
        <v>27648</v>
      </c>
      <c r="Y454" s="18" t="s">
        <v>958</v>
      </c>
    </row>
    <row r="455" spans="1:25" s="79" customFormat="1" x14ac:dyDescent="0.3">
      <c r="A455" s="79">
        <v>561</v>
      </c>
      <c r="B455" s="79" t="s">
        <v>650</v>
      </c>
      <c r="C455" s="79" t="s">
        <v>890</v>
      </c>
      <c r="D455" s="79" t="s">
        <v>1120</v>
      </c>
      <c r="E455" s="80"/>
      <c r="F455" s="80"/>
      <c r="G455" s="80"/>
      <c r="H455" s="79" t="s">
        <v>103</v>
      </c>
      <c r="K455" s="79" t="s">
        <v>103</v>
      </c>
      <c r="L455" s="72" t="s">
        <v>102</v>
      </c>
      <c r="M455" s="79" t="s">
        <v>24</v>
      </c>
      <c r="N455" s="79" t="s">
        <v>883</v>
      </c>
      <c r="O455" s="79">
        <v>11</v>
      </c>
      <c r="P455" s="79">
        <v>3</v>
      </c>
      <c r="R455" s="79">
        <v>14</v>
      </c>
      <c r="S455" s="79" t="s">
        <v>101</v>
      </c>
      <c r="T455" s="79" t="s">
        <v>689</v>
      </c>
      <c r="U455" s="82">
        <v>20</v>
      </c>
      <c r="V455" s="79">
        <v>5251</v>
      </c>
      <c r="W455" s="79" t="s">
        <v>1131</v>
      </c>
      <c r="X455" s="79">
        <v>105020</v>
      </c>
      <c r="Y455" s="79" t="s">
        <v>823</v>
      </c>
    </row>
    <row r="456" spans="1:25" s="79" customFormat="1" x14ac:dyDescent="0.3">
      <c r="A456" s="79">
        <v>550</v>
      </c>
      <c r="B456" s="79" t="s">
        <v>650</v>
      </c>
      <c r="C456" s="79" t="s">
        <v>890</v>
      </c>
      <c r="D456" s="79" t="s">
        <v>1120</v>
      </c>
      <c r="E456" s="80"/>
      <c r="F456" s="80"/>
      <c r="G456" s="80"/>
      <c r="H456" s="79" t="s">
        <v>100</v>
      </c>
      <c r="K456" s="79" t="s">
        <v>100</v>
      </c>
      <c r="L456" s="72" t="s">
        <v>99</v>
      </c>
      <c r="M456" s="79" t="s">
        <v>24</v>
      </c>
      <c r="N456" s="79" t="s">
        <v>883</v>
      </c>
      <c r="O456" s="79">
        <v>2</v>
      </c>
      <c r="P456" s="79">
        <v>2</v>
      </c>
      <c r="Q456" s="79">
        <v>2</v>
      </c>
      <c r="R456" s="79">
        <v>6</v>
      </c>
      <c r="S456" s="79" t="s">
        <v>94</v>
      </c>
      <c r="T456" s="79" t="s">
        <v>689</v>
      </c>
      <c r="U456" s="82">
        <v>40</v>
      </c>
      <c r="V456" s="79">
        <v>4465</v>
      </c>
      <c r="W456" s="79" t="s">
        <v>1131</v>
      </c>
      <c r="X456" s="79">
        <v>178600</v>
      </c>
      <c r="Y456" s="79" t="s">
        <v>823</v>
      </c>
    </row>
    <row r="457" spans="1:25" s="79" customFormat="1" x14ac:dyDescent="0.3">
      <c r="A457" s="79">
        <v>35</v>
      </c>
      <c r="B457" s="79" t="s">
        <v>650</v>
      </c>
      <c r="C457" s="79" t="s">
        <v>890</v>
      </c>
      <c r="D457" s="79" t="s">
        <v>1120</v>
      </c>
      <c r="E457" s="80"/>
      <c r="F457" s="80"/>
      <c r="G457" s="80"/>
      <c r="H457" s="79" t="s">
        <v>98</v>
      </c>
      <c r="K457" s="79" t="s">
        <v>98</v>
      </c>
      <c r="L457" s="72" t="s">
        <v>569</v>
      </c>
      <c r="M457" s="79" t="s">
        <v>24</v>
      </c>
      <c r="N457" s="79" t="s">
        <v>883</v>
      </c>
      <c r="O457" s="79">
        <v>2</v>
      </c>
      <c r="P457" s="79">
        <v>6</v>
      </c>
      <c r="Q457" s="79">
        <v>6</v>
      </c>
      <c r="R457" s="79">
        <v>14</v>
      </c>
      <c r="S457" s="79" t="s">
        <v>94</v>
      </c>
      <c r="T457" s="79" t="s">
        <v>689</v>
      </c>
      <c r="U457" s="82">
        <v>35</v>
      </c>
      <c r="V457" s="79">
        <v>5209</v>
      </c>
      <c r="W457" s="79" t="s">
        <v>1131</v>
      </c>
      <c r="X457" s="79">
        <v>182315</v>
      </c>
      <c r="Y457" s="79" t="s">
        <v>823</v>
      </c>
    </row>
    <row r="458" spans="1:25" s="79" customFormat="1" x14ac:dyDescent="0.3">
      <c r="A458" s="79">
        <v>840</v>
      </c>
      <c r="B458" s="79" t="s">
        <v>650</v>
      </c>
      <c r="C458" s="79" t="s">
        <v>890</v>
      </c>
      <c r="D458" s="79" t="s">
        <v>1120</v>
      </c>
      <c r="E458" s="80"/>
      <c r="F458" s="80"/>
      <c r="G458" s="80"/>
      <c r="H458" s="79" t="s">
        <v>79</v>
      </c>
      <c r="K458" s="79" t="s">
        <v>79</v>
      </c>
      <c r="L458" s="72" t="s">
        <v>97</v>
      </c>
      <c r="M458" s="79" t="s">
        <v>24</v>
      </c>
      <c r="N458" s="79" t="s">
        <v>883</v>
      </c>
      <c r="O458" s="79">
        <v>2</v>
      </c>
      <c r="P458" s="79">
        <v>5</v>
      </c>
      <c r="Q458" s="79">
        <v>2</v>
      </c>
      <c r="R458" s="79">
        <v>9</v>
      </c>
      <c r="S458" s="79" t="s">
        <v>94</v>
      </c>
      <c r="T458" s="79" t="s">
        <v>689</v>
      </c>
      <c r="U458" s="82">
        <v>10</v>
      </c>
      <c r="V458" s="79">
        <v>1137</v>
      </c>
      <c r="W458" s="79" t="s">
        <v>1131</v>
      </c>
      <c r="X458" s="79">
        <v>11370</v>
      </c>
      <c r="Y458" s="79" t="s">
        <v>823</v>
      </c>
    </row>
    <row r="459" spans="1:25" s="79" customFormat="1" x14ac:dyDescent="0.3">
      <c r="A459" s="79">
        <v>1170</v>
      </c>
      <c r="B459" s="79" t="s">
        <v>650</v>
      </c>
      <c r="C459" s="79" t="s">
        <v>890</v>
      </c>
      <c r="D459" s="79" t="s">
        <v>1120</v>
      </c>
      <c r="E459" s="80"/>
      <c r="F459" s="80"/>
      <c r="G459" s="80"/>
      <c r="H459" s="79" t="s">
        <v>49</v>
      </c>
      <c r="K459" s="79" t="s">
        <v>49</v>
      </c>
      <c r="L459" s="72" t="s">
        <v>96</v>
      </c>
      <c r="M459" s="79" t="s">
        <v>24</v>
      </c>
      <c r="N459" s="79" t="s">
        <v>883</v>
      </c>
      <c r="O459" s="79">
        <v>6</v>
      </c>
      <c r="P459" s="79">
        <v>7</v>
      </c>
      <c r="Q459" s="79">
        <v>2</v>
      </c>
      <c r="R459" s="79">
        <v>15</v>
      </c>
      <c r="S459" s="79" t="s">
        <v>94</v>
      </c>
      <c r="T459" s="79" t="s">
        <v>689</v>
      </c>
      <c r="U459" s="82">
        <v>10</v>
      </c>
      <c r="V459" s="79">
        <v>468</v>
      </c>
      <c r="W459" s="79" t="s">
        <v>1131</v>
      </c>
      <c r="X459" s="79">
        <v>4680</v>
      </c>
      <c r="Y459" s="79" t="s">
        <v>823</v>
      </c>
    </row>
    <row r="460" spans="1:25" s="79" customFormat="1" x14ac:dyDescent="0.3">
      <c r="A460" s="79">
        <v>1171</v>
      </c>
      <c r="B460" s="79" t="s">
        <v>650</v>
      </c>
      <c r="C460" s="79" t="s">
        <v>890</v>
      </c>
      <c r="D460" s="79" t="s">
        <v>1120</v>
      </c>
      <c r="E460" s="80"/>
      <c r="F460" s="80"/>
      <c r="G460" s="80"/>
      <c r="H460" s="79" t="s">
        <v>72</v>
      </c>
      <c r="K460" s="79" t="s">
        <v>72</v>
      </c>
      <c r="L460" s="72" t="s">
        <v>95</v>
      </c>
      <c r="M460" s="79" t="s">
        <v>24</v>
      </c>
      <c r="N460" s="79" t="s">
        <v>883</v>
      </c>
      <c r="O460" s="79">
        <v>5</v>
      </c>
      <c r="Q460" s="79">
        <v>2</v>
      </c>
      <c r="R460" s="79">
        <v>7</v>
      </c>
      <c r="S460" s="79" t="s">
        <v>94</v>
      </c>
      <c r="T460" s="79" t="s">
        <v>689</v>
      </c>
      <c r="U460" s="82">
        <v>10</v>
      </c>
      <c r="V460" s="79">
        <v>468</v>
      </c>
      <c r="W460" s="79" t="s">
        <v>1131</v>
      </c>
      <c r="X460" s="79">
        <v>4680</v>
      </c>
      <c r="Y460" s="79" t="s">
        <v>823</v>
      </c>
    </row>
    <row r="461" spans="1:25" s="18" customFormat="1" hidden="1" x14ac:dyDescent="0.3">
      <c r="A461" s="18">
        <v>459</v>
      </c>
      <c r="B461" s="18" t="s">
        <v>650</v>
      </c>
      <c r="C461" s="18" t="s">
        <v>890</v>
      </c>
      <c r="E461" s="19"/>
      <c r="F461" s="44" t="s">
        <v>76</v>
      </c>
      <c r="G461" s="44" t="s">
        <v>1272</v>
      </c>
      <c r="H461" s="46" t="s">
        <v>1373</v>
      </c>
      <c r="I461" s="55">
        <v>131</v>
      </c>
      <c r="J461" s="51">
        <f t="shared" ref="J461:J476" si="6">I461*1.21</f>
        <v>158.51</v>
      </c>
      <c r="L461" s="17" t="s">
        <v>83</v>
      </c>
      <c r="M461" s="18" t="s">
        <v>24</v>
      </c>
      <c r="N461" s="18" t="s">
        <v>884</v>
      </c>
      <c r="O461" s="15">
        <v>27</v>
      </c>
      <c r="P461" s="15">
        <v>15</v>
      </c>
      <c r="Q461" s="15">
        <v>20</v>
      </c>
      <c r="R461" s="15">
        <v>62</v>
      </c>
      <c r="S461" s="18" t="s">
        <v>76</v>
      </c>
      <c r="T461" s="18" t="s">
        <v>689</v>
      </c>
      <c r="U461" s="16">
        <v>80</v>
      </c>
      <c r="V461" s="18">
        <v>238</v>
      </c>
      <c r="X461" s="18">
        <v>19040</v>
      </c>
      <c r="Y461" s="18" t="s">
        <v>958</v>
      </c>
    </row>
    <row r="462" spans="1:25" s="7" customFormat="1" ht="15" hidden="1" customHeight="1" x14ac:dyDescent="0.3">
      <c r="A462" s="18">
        <v>459</v>
      </c>
      <c r="B462" s="7" t="s">
        <v>650</v>
      </c>
      <c r="C462" s="18" t="s">
        <v>890</v>
      </c>
      <c r="D462" s="18"/>
      <c r="E462" s="19"/>
      <c r="F462" s="44" t="s">
        <v>76</v>
      </c>
      <c r="G462" s="44" t="s">
        <v>1374</v>
      </c>
      <c r="H462" s="46" t="s">
        <v>1375</v>
      </c>
      <c r="I462" s="55">
        <v>126</v>
      </c>
      <c r="J462" s="51">
        <f t="shared" si="6"/>
        <v>152.46</v>
      </c>
      <c r="K462" s="18"/>
      <c r="L462" s="17" t="s">
        <v>82</v>
      </c>
      <c r="M462" s="18" t="s">
        <v>24</v>
      </c>
      <c r="N462" s="18" t="s">
        <v>884</v>
      </c>
      <c r="O462" s="18"/>
      <c r="P462" s="18"/>
      <c r="Q462" s="18"/>
      <c r="R462" s="16"/>
      <c r="S462" s="18" t="s">
        <v>76</v>
      </c>
      <c r="T462" s="18" t="s">
        <v>689</v>
      </c>
      <c r="U462" s="16">
        <v>80</v>
      </c>
      <c r="V462" s="18">
        <v>182</v>
      </c>
      <c r="W462" s="18"/>
      <c r="X462" s="18">
        <v>14560</v>
      </c>
      <c r="Y462" s="18" t="s">
        <v>958</v>
      </c>
    </row>
    <row r="463" spans="1:25" s="18" customFormat="1" ht="16.2" hidden="1" customHeight="1" x14ac:dyDescent="0.3">
      <c r="A463" s="18">
        <v>460</v>
      </c>
      <c r="B463" s="18" t="s">
        <v>650</v>
      </c>
      <c r="C463" s="18" t="s">
        <v>890</v>
      </c>
      <c r="E463" s="19"/>
      <c r="F463" s="44" t="s">
        <v>76</v>
      </c>
      <c r="G463" s="44" t="s">
        <v>1270</v>
      </c>
      <c r="H463" s="46" t="s">
        <v>1271</v>
      </c>
      <c r="I463" s="55">
        <v>167</v>
      </c>
      <c r="J463" s="51">
        <f t="shared" si="6"/>
        <v>202.07</v>
      </c>
      <c r="L463" s="17" t="s">
        <v>81</v>
      </c>
      <c r="M463" s="18" t="s">
        <v>24</v>
      </c>
      <c r="N463" s="18" t="s">
        <v>884</v>
      </c>
      <c r="O463" s="15"/>
      <c r="P463" s="15"/>
      <c r="Q463" s="15">
        <v>6</v>
      </c>
      <c r="R463" s="15">
        <v>6</v>
      </c>
      <c r="S463" s="18" t="s">
        <v>76</v>
      </c>
      <c r="T463" s="18" t="s">
        <v>689</v>
      </c>
      <c r="U463" s="16">
        <v>25</v>
      </c>
      <c r="V463" s="18">
        <v>202</v>
      </c>
      <c r="X463" s="18">
        <v>5050</v>
      </c>
      <c r="Y463" s="18" t="s">
        <v>958</v>
      </c>
    </row>
    <row r="464" spans="1:25" s="18" customFormat="1" ht="15" hidden="1" customHeight="1" x14ac:dyDescent="0.3">
      <c r="A464" s="18">
        <v>485</v>
      </c>
      <c r="B464" s="18" t="s">
        <v>650</v>
      </c>
      <c r="C464" s="18" t="s">
        <v>890</v>
      </c>
      <c r="E464" s="19"/>
      <c r="F464" s="44" t="s">
        <v>76</v>
      </c>
      <c r="G464" s="44" t="s">
        <v>1269</v>
      </c>
      <c r="H464" s="46" t="s">
        <v>1268</v>
      </c>
      <c r="I464" s="55">
        <v>85.5</v>
      </c>
      <c r="J464" s="51">
        <f t="shared" si="6"/>
        <v>103.455</v>
      </c>
      <c r="L464" s="17" t="s">
        <v>80</v>
      </c>
      <c r="M464" s="18" t="s">
        <v>24</v>
      </c>
      <c r="N464" s="18" t="s">
        <v>884</v>
      </c>
      <c r="O464" s="15"/>
      <c r="P464" s="15"/>
      <c r="Q464" s="15">
        <v>8</v>
      </c>
      <c r="R464" s="15">
        <v>8</v>
      </c>
      <c r="S464" s="18" t="s">
        <v>76</v>
      </c>
      <c r="T464" s="18" t="s">
        <v>689</v>
      </c>
      <c r="U464" s="16">
        <v>30</v>
      </c>
      <c r="V464" s="18">
        <v>186</v>
      </c>
      <c r="X464" s="18">
        <v>5580</v>
      </c>
      <c r="Y464" s="18" t="s">
        <v>958</v>
      </c>
    </row>
    <row r="465" spans="1:25" s="18" customFormat="1" ht="15" hidden="1" customHeight="1" x14ac:dyDescent="0.3">
      <c r="A465" s="18">
        <v>713</v>
      </c>
      <c r="B465" s="18" t="s">
        <v>650</v>
      </c>
      <c r="C465" s="18" t="s">
        <v>890</v>
      </c>
      <c r="E465" s="19"/>
      <c r="F465" s="44" t="s">
        <v>76</v>
      </c>
      <c r="G465" s="44" t="s">
        <v>1266</v>
      </c>
      <c r="H465" s="46" t="s">
        <v>1267</v>
      </c>
      <c r="I465" s="55">
        <v>117</v>
      </c>
      <c r="J465" s="51">
        <f t="shared" si="6"/>
        <v>141.57</v>
      </c>
      <c r="L465" s="17" t="s">
        <v>78</v>
      </c>
      <c r="M465" s="18" t="s">
        <v>24</v>
      </c>
      <c r="N465" s="18" t="s">
        <v>884</v>
      </c>
      <c r="O465" s="15">
        <v>2</v>
      </c>
      <c r="P465" s="15">
        <v>3</v>
      </c>
      <c r="Q465" s="15">
        <v>6</v>
      </c>
      <c r="R465" s="15">
        <v>11</v>
      </c>
      <c r="S465" s="18" t="s">
        <v>76</v>
      </c>
      <c r="T465" s="18" t="s">
        <v>689</v>
      </c>
      <c r="U465" s="16">
        <v>15</v>
      </c>
      <c r="V465" s="18">
        <v>1413</v>
      </c>
      <c r="X465" s="18">
        <v>21195</v>
      </c>
      <c r="Y465" s="18" t="s">
        <v>958</v>
      </c>
    </row>
    <row r="466" spans="1:25" s="18" customFormat="1" ht="15" hidden="1" customHeight="1" x14ac:dyDescent="0.3">
      <c r="B466" s="18" t="s">
        <v>650</v>
      </c>
      <c r="C466" s="18" t="s">
        <v>890</v>
      </c>
      <c r="E466" s="19"/>
      <c r="F466" s="44" t="s">
        <v>76</v>
      </c>
      <c r="G466" s="44" t="s">
        <v>1265</v>
      </c>
      <c r="H466" s="46" t="s">
        <v>1264</v>
      </c>
      <c r="I466" s="55">
        <v>166.4</v>
      </c>
      <c r="J466" s="51">
        <f t="shared" si="6"/>
        <v>201.34399999999999</v>
      </c>
      <c r="L466" s="17" t="s">
        <v>77</v>
      </c>
      <c r="M466" s="18" t="s">
        <v>24</v>
      </c>
      <c r="N466" s="18" t="s">
        <v>884</v>
      </c>
      <c r="R466" s="16"/>
      <c r="S466" s="18" t="s">
        <v>76</v>
      </c>
      <c r="T466" s="18" t="s">
        <v>689</v>
      </c>
      <c r="U466" s="16">
        <v>10</v>
      </c>
      <c r="V466" s="18">
        <v>782</v>
      </c>
      <c r="X466" s="18">
        <v>7820</v>
      </c>
      <c r="Y466" s="18" t="s">
        <v>958</v>
      </c>
    </row>
    <row r="467" spans="1:25" s="7" customFormat="1" hidden="1" x14ac:dyDescent="0.3">
      <c r="A467" s="18">
        <v>1002</v>
      </c>
      <c r="B467" s="18" t="s">
        <v>650</v>
      </c>
      <c r="C467" s="18" t="s">
        <v>890</v>
      </c>
      <c r="D467" s="18"/>
      <c r="E467" s="19"/>
      <c r="F467" s="44" t="s">
        <v>76</v>
      </c>
      <c r="G467" s="44" t="s">
        <v>1263</v>
      </c>
      <c r="H467" s="46" t="s">
        <v>1262</v>
      </c>
      <c r="I467" s="55">
        <v>200</v>
      </c>
      <c r="J467" s="51">
        <f t="shared" si="6"/>
        <v>242</v>
      </c>
      <c r="K467" s="18"/>
      <c r="L467" s="17" t="s">
        <v>66</v>
      </c>
      <c r="M467" s="7" t="s">
        <v>24</v>
      </c>
      <c r="N467" s="18" t="s">
        <v>884</v>
      </c>
      <c r="O467" s="15">
        <v>2</v>
      </c>
      <c r="P467" s="15">
        <v>3</v>
      </c>
      <c r="Q467" s="15">
        <v>6</v>
      </c>
      <c r="R467" s="15">
        <v>11</v>
      </c>
      <c r="S467" s="18" t="s">
        <v>65</v>
      </c>
      <c r="T467" s="7" t="s">
        <v>689</v>
      </c>
      <c r="U467" s="16">
        <v>25</v>
      </c>
      <c r="V467" s="18">
        <v>572</v>
      </c>
      <c r="W467" s="18"/>
      <c r="X467" s="18">
        <v>14300</v>
      </c>
      <c r="Y467" s="18" t="s">
        <v>958</v>
      </c>
    </row>
    <row r="468" spans="1:25" s="7" customFormat="1" hidden="1" x14ac:dyDescent="0.3">
      <c r="A468" s="18">
        <v>466</v>
      </c>
      <c r="B468" s="18" t="s">
        <v>650</v>
      </c>
      <c r="C468" s="18" t="s">
        <v>890</v>
      </c>
      <c r="D468" s="18"/>
      <c r="E468" s="19"/>
      <c r="F468" s="44" t="s">
        <v>1164</v>
      </c>
      <c r="G468" s="44" t="s">
        <v>1258</v>
      </c>
      <c r="H468" s="46" t="s">
        <v>93</v>
      </c>
      <c r="I468" s="55">
        <v>729</v>
      </c>
      <c r="J468" s="51">
        <f t="shared" si="6"/>
        <v>882.08999999999992</v>
      </c>
      <c r="K468" s="18"/>
      <c r="L468" s="17" t="s">
        <v>92</v>
      </c>
      <c r="M468" s="7" t="s">
        <v>24</v>
      </c>
      <c r="N468" s="18" t="s">
        <v>885</v>
      </c>
      <c r="O468" s="15"/>
      <c r="P468" s="15">
        <v>2</v>
      </c>
      <c r="Q468" s="15">
        <v>8</v>
      </c>
      <c r="R468" s="15">
        <v>10</v>
      </c>
      <c r="S468" s="18" t="s">
        <v>91</v>
      </c>
      <c r="T468" s="7" t="s">
        <v>689</v>
      </c>
      <c r="U468" s="16">
        <v>30</v>
      </c>
      <c r="V468" s="18">
        <v>882</v>
      </c>
      <c r="W468" s="18"/>
      <c r="X468" s="18">
        <v>26460</v>
      </c>
      <c r="Y468" s="18" t="s">
        <v>958</v>
      </c>
    </row>
    <row r="469" spans="1:25" s="7" customFormat="1" hidden="1" x14ac:dyDescent="0.3">
      <c r="A469" s="18">
        <v>496</v>
      </c>
      <c r="B469" s="18" t="s">
        <v>650</v>
      </c>
      <c r="C469" s="18" t="s">
        <v>890</v>
      </c>
      <c r="D469" s="18"/>
      <c r="E469" s="19"/>
      <c r="F469" s="44" t="s">
        <v>1164</v>
      </c>
      <c r="G469" s="44" t="s">
        <v>1260</v>
      </c>
      <c r="H469" s="46" t="s">
        <v>90</v>
      </c>
      <c r="I469" s="55">
        <v>230</v>
      </c>
      <c r="J469" s="51">
        <f t="shared" si="6"/>
        <v>278.3</v>
      </c>
      <c r="K469" s="18"/>
      <c r="L469" s="2" t="s">
        <v>89</v>
      </c>
      <c r="M469" s="7" t="s">
        <v>24</v>
      </c>
      <c r="N469" s="18" t="s">
        <v>885</v>
      </c>
      <c r="O469" s="15">
        <v>4</v>
      </c>
      <c r="P469" s="15">
        <v>4</v>
      </c>
      <c r="Q469" s="15">
        <v>2</v>
      </c>
      <c r="R469" s="15">
        <v>10</v>
      </c>
      <c r="S469" s="18" t="s">
        <v>84</v>
      </c>
      <c r="T469" s="7" t="s">
        <v>689</v>
      </c>
      <c r="U469" s="16">
        <v>15</v>
      </c>
      <c r="V469" s="18">
        <v>250</v>
      </c>
      <c r="W469" s="18"/>
      <c r="X469" s="18">
        <v>3750</v>
      </c>
      <c r="Y469" s="18" t="s">
        <v>958</v>
      </c>
    </row>
    <row r="470" spans="1:25" s="7" customFormat="1" hidden="1" x14ac:dyDescent="0.3">
      <c r="A470" s="18">
        <v>713</v>
      </c>
      <c r="B470" s="18" t="s">
        <v>650</v>
      </c>
      <c r="C470" s="18" t="s">
        <v>890</v>
      </c>
      <c r="D470" s="18"/>
      <c r="E470" s="19"/>
      <c r="F470" s="44" t="s">
        <v>1164</v>
      </c>
      <c r="G470" s="44" t="s">
        <v>1259</v>
      </c>
      <c r="H470" s="46" t="s">
        <v>88</v>
      </c>
      <c r="I470" s="55">
        <v>270</v>
      </c>
      <c r="J470" s="51">
        <f t="shared" si="6"/>
        <v>326.7</v>
      </c>
      <c r="K470" s="18"/>
      <c r="L470" s="2" t="s">
        <v>87</v>
      </c>
      <c r="M470" s="7" t="s">
        <v>24</v>
      </c>
      <c r="N470" s="18" t="s">
        <v>885</v>
      </c>
      <c r="O470" s="15">
        <v>2</v>
      </c>
      <c r="P470" s="15">
        <v>3</v>
      </c>
      <c r="Q470" s="15">
        <v>6</v>
      </c>
      <c r="R470" s="15">
        <v>11</v>
      </c>
      <c r="S470" s="18" t="s">
        <v>84</v>
      </c>
      <c r="T470" s="7" t="s">
        <v>689</v>
      </c>
      <c r="U470" s="16">
        <v>25</v>
      </c>
      <c r="V470" s="18">
        <v>327</v>
      </c>
      <c r="W470" s="18"/>
      <c r="X470" s="18">
        <v>8175</v>
      </c>
      <c r="Y470" s="18" t="s">
        <v>958</v>
      </c>
    </row>
    <row r="471" spans="1:25" s="7" customFormat="1" hidden="1" x14ac:dyDescent="0.3">
      <c r="A471" s="18">
        <v>1172</v>
      </c>
      <c r="B471" s="18" t="s">
        <v>650</v>
      </c>
      <c r="C471" s="18" t="s">
        <v>890</v>
      </c>
      <c r="D471" s="18"/>
      <c r="E471" s="19"/>
      <c r="F471" s="44" t="s">
        <v>1164</v>
      </c>
      <c r="G471" s="44" t="s">
        <v>1261</v>
      </c>
      <c r="H471" s="46" t="s">
        <v>86</v>
      </c>
      <c r="I471" s="55">
        <v>765</v>
      </c>
      <c r="J471" s="51">
        <f t="shared" si="6"/>
        <v>925.65</v>
      </c>
      <c r="K471" s="18"/>
      <c r="L471" s="2" t="s">
        <v>85</v>
      </c>
      <c r="M471" s="7" t="s">
        <v>24</v>
      </c>
      <c r="N471" s="18" t="s">
        <v>885</v>
      </c>
      <c r="O471" s="15"/>
      <c r="P471" s="15">
        <v>2</v>
      </c>
      <c r="Q471" s="15">
        <v>8</v>
      </c>
      <c r="R471" s="15">
        <v>10</v>
      </c>
      <c r="S471" s="18" t="s">
        <v>84</v>
      </c>
      <c r="T471" s="7" t="s">
        <v>689</v>
      </c>
      <c r="U471" s="16">
        <v>30</v>
      </c>
      <c r="V471" s="18">
        <v>925</v>
      </c>
      <c r="W471" s="18"/>
      <c r="X471" s="18">
        <v>27750</v>
      </c>
      <c r="Y471" s="18" t="s">
        <v>958</v>
      </c>
    </row>
    <row r="472" spans="1:25" s="7" customFormat="1" hidden="1" x14ac:dyDescent="0.3">
      <c r="A472" s="18">
        <v>462</v>
      </c>
      <c r="B472" s="7" t="s">
        <v>650</v>
      </c>
      <c r="C472" s="18" t="s">
        <v>890</v>
      </c>
      <c r="D472" s="18"/>
      <c r="E472" s="19"/>
      <c r="F472" s="44" t="s">
        <v>1164</v>
      </c>
      <c r="G472" s="44" t="s">
        <v>1257</v>
      </c>
      <c r="H472" s="46" t="s">
        <v>1255</v>
      </c>
      <c r="I472" s="55">
        <v>170</v>
      </c>
      <c r="J472" s="51">
        <f t="shared" si="6"/>
        <v>205.7</v>
      </c>
      <c r="K472" s="18"/>
      <c r="L472" s="17" t="s">
        <v>75</v>
      </c>
      <c r="M472" s="7" t="s">
        <v>24</v>
      </c>
      <c r="N472" s="18" t="s">
        <v>885</v>
      </c>
      <c r="O472" s="15"/>
      <c r="P472" s="15">
        <v>3</v>
      </c>
      <c r="Q472" s="15">
        <v>3</v>
      </c>
      <c r="R472" s="15">
        <v>6</v>
      </c>
      <c r="S472" s="18" t="s">
        <v>67</v>
      </c>
      <c r="T472" s="7" t="s">
        <v>689</v>
      </c>
      <c r="U472" s="16">
        <v>15</v>
      </c>
      <c r="V472" s="18">
        <v>163</v>
      </c>
      <c r="W472" s="18"/>
      <c r="X472" s="18">
        <v>2445</v>
      </c>
      <c r="Y472" s="18" t="s">
        <v>958</v>
      </c>
    </row>
    <row r="473" spans="1:25" s="7" customFormat="1" hidden="1" x14ac:dyDescent="0.3">
      <c r="A473" s="18">
        <v>463</v>
      </c>
      <c r="B473" s="7" t="s">
        <v>650</v>
      </c>
      <c r="C473" s="18" t="s">
        <v>890</v>
      </c>
      <c r="D473" s="18"/>
      <c r="E473" s="19"/>
      <c r="F473" s="44" t="s">
        <v>1164</v>
      </c>
      <c r="G473" s="44" t="s">
        <v>1256</v>
      </c>
      <c r="H473" s="46" t="s">
        <v>74</v>
      </c>
      <c r="I473" s="55">
        <v>150</v>
      </c>
      <c r="J473" s="51">
        <f t="shared" si="6"/>
        <v>181.5</v>
      </c>
      <c r="K473" s="18"/>
      <c r="L473" s="17" t="s">
        <v>73</v>
      </c>
      <c r="M473" s="7" t="s">
        <v>24</v>
      </c>
      <c r="N473" s="18" t="s">
        <v>885</v>
      </c>
      <c r="O473" s="15">
        <v>5</v>
      </c>
      <c r="P473" s="15"/>
      <c r="Q473" s="15">
        <v>6</v>
      </c>
      <c r="R473" s="15">
        <v>11</v>
      </c>
      <c r="S473" s="18" t="s">
        <v>67</v>
      </c>
      <c r="T473" s="7" t="s">
        <v>689</v>
      </c>
      <c r="U473" s="16">
        <v>15</v>
      </c>
      <c r="V473" s="18">
        <v>214</v>
      </c>
      <c r="W473" s="18"/>
      <c r="X473" s="18">
        <v>3210</v>
      </c>
      <c r="Y473" s="18" t="s">
        <v>958</v>
      </c>
    </row>
    <row r="474" spans="1:25" s="7" customFormat="1" hidden="1" x14ac:dyDescent="0.3">
      <c r="A474" s="18">
        <v>1171</v>
      </c>
      <c r="B474" s="7" t="s">
        <v>650</v>
      </c>
      <c r="C474" s="18" t="s">
        <v>890</v>
      </c>
      <c r="D474" s="18"/>
      <c r="E474" s="19"/>
      <c r="F474" s="44" t="s">
        <v>1164</v>
      </c>
      <c r="G474" s="44" t="s">
        <v>1253</v>
      </c>
      <c r="H474" s="46" t="s">
        <v>1254</v>
      </c>
      <c r="I474" s="55">
        <v>120</v>
      </c>
      <c r="J474" s="51">
        <f t="shared" si="6"/>
        <v>145.19999999999999</v>
      </c>
      <c r="K474" s="18"/>
      <c r="L474" s="17" t="s">
        <v>71</v>
      </c>
      <c r="M474" s="7" t="s">
        <v>24</v>
      </c>
      <c r="N474" s="18" t="s">
        <v>885</v>
      </c>
      <c r="O474" s="18"/>
      <c r="P474" s="18"/>
      <c r="Q474" s="18"/>
      <c r="R474" s="16"/>
      <c r="S474" s="18" t="s">
        <v>67</v>
      </c>
      <c r="T474" s="7" t="s">
        <v>689</v>
      </c>
      <c r="U474" s="16">
        <v>10</v>
      </c>
      <c r="V474" s="18">
        <v>288</v>
      </c>
      <c r="W474" s="18"/>
      <c r="X474" s="18">
        <v>2880</v>
      </c>
      <c r="Y474" s="18" t="s">
        <v>958</v>
      </c>
    </row>
    <row r="475" spans="1:25" s="7" customFormat="1" hidden="1" x14ac:dyDescent="0.3">
      <c r="A475" s="18">
        <v>1172</v>
      </c>
      <c r="B475" s="7" t="s">
        <v>650</v>
      </c>
      <c r="C475" s="18" t="s">
        <v>890</v>
      </c>
      <c r="D475" s="18"/>
      <c r="E475" s="19"/>
      <c r="F475" s="44" t="s">
        <v>76</v>
      </c>
      <c r="G475" s="44" t="s">
        <v>1251</v>
      </c>
      <c r="H475" s="46" t="s">
        <v>1252</v>
      </c>
      <c r="I475" s="55">
        <f>158*6</f>
        <v>948</v>
      </c>
      <c r="J475" s="51">
        <f t="shared" si="6"/>
        <v>1147.08</v>
      </c>
      <c r="K475" s="18"/>
      <c r="L475" s="17" t="s">
        <v>70</v>
      </c>
      <c r="M475" s="7" t="s">
        <v>24</v>
      </c>
      <c r="N475" s="18" t="s">
        <v>885</v>
      </c>
      <c r="O475" s="15"/>
      <c r="P475" s="15">
        <v>2</v>
      </c>
      <c r="Q475" s="15">
        <v>8</v>
      </c>
      <c r="R475" s="15">
        <v>10</v>
      </c>
      <c r="S475" s="18" t="s">
        <v>67</v>
      </c>
      <c r="T475" s="7" t="s">
        <v>689</v>
      </c>
      <c r="U475" s="16">
        <v>15</v>
      </c>
      <c r="V475" s="18">
        <v>926</v>
      </c>
      <c r="W475" s="18"/>
      <c r="X475" s="18">
        <v>13890</v>
      </c>
      <c r="Y475" s="18" t="s">
        <v>958</v>
      </c>
    </row>
    <row r="476" spans="1:25" s="7" customFormat="1" hidden="1" x14ac:dyDescent="0.3">
      <c r="A476" s="18">
        <v>1451</v>
      </c>
      <c r="B476" s="7" t="s">
        <v>650</v>
      </c>
      <c r="C476" s="18" t="s">
        <v>890</v>
      </c>
      <c r="D476" s="18"/>
      <c r="E476" s="19"/>
      <c r="F476" s="44" t="s">
        <v>1164</v>
      </c>
      <c r="G476" s="44" t="s">
        <v>1249</v>
      </c>
      <c r="H476" s="46" t="s">
        <v>69</v>
      </c>
      <c r="I476" s="55">
        <v>198</v>
      </c>
      <c r="J476" s="51">
        <f t="shared" si="6"/>
        <v>239.57999999999998</v>
      </c>
      <c r="K476" s="18"/>
      <c r="L476" s="17" t="s">
        <v>68</v>
      </c>
      <c r="M476" s="7" t="s">
        <v>24</v>
      </c>
      <c r="N476" s="18" t="s">
        <v>885</v>
      </c>
      <c r="O476" s="15"/>
      <c r="P476" s="15">
        <v>3</v>
      </c>
      <c r="Q476" s="15">
        <v>4</v>
      </c>
      <c r="R476" s="15">
        <v>7</v>
      </c>
      <c r="S476" s="18" t="s">
        <v>67</v>
      </c>
      <c r="T476" s="7" t="s">
        <v>689</v>
      </c>
      <c r="U476" s="16">
        <v>15</v>
      </c>
      <c r="V476" s="18">
        <v>240</v>
      </c>
      <c r="W476" s="18"/>
      <c r="X476" s="18">
        <v>3600</v>
      </c>
      <c r="Y476" s="18" t="s">
        <v>958</v>
      </c>
    </row>
    <row r="477" spans="1:25" s="79" customFormat="1" x14ac:dyDescent="0.3">
      <c r="A477" s="79">
        <v>554</v>
      </c>
      <c r="B477" s="79" t="s">
        <v>650</v>
      </c>
      <c r="C477" s="79" t="s">
        <v>890</v>
      </c>
      <c r="D477" s="79" t="s">
        <v>1120</v>
      </c>
      <c r="E477" s="80"/>
      <c r="F477" s="80"/>
      <c r="G477" s="80"/>
      <c r="H477" s="79" t="s">
        <v>64</v>
      </c>
      <c r="K477" s="79" t="s">
        <v>64</v>
      </c>
      <c r="L477" s="72" t="s">
        <v>63</v>
      </c>
      <c r="M477" s="79" t="s">
        <v>24</v>
      </c>
      <c r="N477" s="79" t="s">
        <v>886</v>
      </c>
      <c r="O477" s="79">
        <v>8</v>
      </c>
      <c r="P477" s="79">
        <v>5</v>
      </c>
      <c r="Q477" s="79">
        <v>4</v>
      </c>
      <c r="R477" s="79">
        <v>17</v>
      </c>
      <c r="S477" s="79" t="s">
        <v>0</v>
      </c>
      <c r="T477" s="79" t="s">
        <v>689</v>
      </c>
      <c r="U477" s="82">
        <v>50</v>
      </c>
      <c r="V477" s="79">
        <v>5251</v>
      </c>
      <c r="W477" s="79" t="s">
        <v>1131</v>
      </c>
      <c r="X477" s="79">
        <v>262550</v>
      </c>
      <c r="Y477" s="79" t="s">
        <v>823</v>
      </c>
    </row>
    <row r="478" spans="1:25" s="79" customFormat="1" x14ac:dyDescent="0.3">
      <c r="A478" s="79">
        <v>493</v>
      </c>
      <c r="B478" s="79" t="s">
        <v>650</v>
      </c>
      <c r="C478" s="79" t="s">
        <v>890</v>
      </c>
      <c r="D478" s="79" t="s">
        <v>1120</v>
      </c>
      <c r="E478" s="80"/>
      <c r="F478" s="80"/>
      <c r="G478" s="80"/>
      <c r="H478" s="79" t="s">
        <v>59</v>
      </c>
      <c r="K478" s="79" t="s">
        <v>59</v>
      </c>
      <c r="L478" s="72" t="s">
        <v>62</v>
      </c>
      <c r="M478" s="79" t="s">
        <v>24</v>
      </c>
      <c r="N478" s="79" t="s">
        <v>886</v>
      </c>
      <c r="O478" s="79">
        <v>5</v>
      </c>
      <c r="P478" s="79">
        <v>3</v>
      </c>
      <c r="R478" s="79">
        <v>8</v>
      </c>
      <c r="S478" s="79" t="s">
        <v>0</v>
      </c>
      <c r="T478" s="79" t="s">
        <v>689</v>
      </c>
      <c r="U478" s="82">
        <v>10</v>
      </c>
      <c r="V478" s="79">
        <v>1014</v>
      </c>
      <c r="W478" s="79" t="s">
        <v>1131</v>
      </c>
      <c r="X478" s="79">
        <v>10140</v>
      </c>
      <c r="Y478" s="79" t="s">
        <v>823</v>
      </c>
    </row>
    <row r="479" spans="1:25" s="79" customFormat="1" x14ac:dyDescent="0.3">
      <c r="A479" s="79">
        <v>493</v>
      </c>
      <c r="B479" s="79" t="s">
        <v>650</v>
      </c>
      <c r="C479" s="79" t="s">
        <v>890</v>
      </c>
      <c r="D479" s="79" t="s">
        <v>1120</v>
      </c>
      <c r="E479" s="80"/>
      <c r="F479" s="80"/>
      <c r="G479" s="80"/>
      <c r="H479" s="79" t="s">
        <v>59</v>
      </c>
      <c r="K479" s="79" t="s">
        <v>59</v>
      </c>
      <c r="L479" s="72" t="s">
        <v>61</v>
      </c>
      <c r="M479" s="79" t="s">
        <v>24</v>
      </c>
      <c r="N479" s="79" t="s">
        <v>886</v>
      </c>
      <c r="R479" s="82"/>
      <c r="S479" s="79" t="s">
        <v>0</v>
      </c>
      <c r="T479" s="79" t="s">
        <v>689</v>
      </c>
      <c r="U479" s="82">
        <v>10</v>
      </c>
      <c r="V479" s="79">
        <v>1014</v>
      </c>
      <c r="W479" s="79" t="s">
        <v>1131</v>
      </c>
      <c r="X479" s="79">
        <v>10140</v>
      </c>
      <c r="Y479" s="79" t="s">
        <v>823</v>
      </c>
    </row>
    <row r="480" spans="1:25" s="79" customFormat="1" x14ac:dyDescent="0.3">
      <c r="A480" s="79">
        <v>493</v>
      </c>
      <c r="B480" s="79" t="s">
        <v>650</v>
      </c>
      <c r="C480" s="79" t="s">
        <v>890</v>
      </c>
      <c r="D480" s="79" t="s">
        <v>1120</v>
      </c>
      <c r="E480" s="80"/>
      <c r="F480" s="80"/>
      <c r="G480" s="80"/>
      <c r="H480" s="79" t="s">
        <v>59</v>
      </c>
      <c r="K480" s="79" t="s">
        <v>59</v>
      </c>
      <c r="L480" s="72" t="s">
        <v>60</v>
      </c>
      <c r="M480" s="79" t="s">
        <v>24</v>
      </c>
      <c r="N480" s="79" t="s">
        <v>886</v>
      </c>
      <c r="R480" s="82"/>
      <c r="S480" s="79" t="s">
        <v>0</v>
      </c>
      <c r="T480" s="79" t="s">
        <v>689</v>
      </c>
      <c r="U480" s="82">
        <v>10</v>
      </c>
      <c r="V480" s="79">
        <v>1014</v>
      </c>
      <c r="W480" s="79" t="s">
        <v>1131</v>
      </c>
      <c r="X480" s="79">
        <v>10140</v>
      </c>
      <c r="Y480" s="79" t="s">
        <v>823</v>
      </c>
    </row>
    <row r="481" spans="1:25" s="79" customFormat="1" x14ac:dyDescent="0.3">
      <c r="A481" s="79">
        <v>493</v>
      </c>
      <c r="B481" s="79" t="s">
        <v>650</v>
      </c>
      <c r="C481" s="79" t="s">
        <v>890</v>
      </c>
      <c r="D481" s="79" t="s">
        <v>1120</v>
      </c>
      <c r="E481" s="80"/>
      <c r="F481" s="80"/>
      <c r="G481" s="80"/>
      <c r="H481" s="79" t="s">
        <v>59</v>
      </c>
      <c r="K481" s="79" t="s">
        <v>59</v>
      </c>
      <c r="L481" s="72" t="s">
        <v>58</v>
      </c>
      <c r="M481" s="79" t="s">
        <v>24</v>
      </c>
      <c r="N481" s="79" t="s">
        <v>886</v>
      </c>
      <c r="R481" s="82"/>
      <c r="S481" s="79" t="s">
        <v>0</v>
      </c>
      <c r="T481" s="79" t="s">
        <v>689</v>
      </c>
      <c r="U481" s="82">
        <v>10</v>
      </c>
      <c r="V481" s="79">
        <v>1014</v>
      </c>
      <c r="W481" s="79" t="s">
        <v>1131</v>
      </c>
      <c r="X481" s="79">
        <v>10140</v>
      </c>
      <c r="Y481" s="79" t="s">
        <v>823</v>
      </c>
    </row>
    <row r="482" spans="1:25" s="79" customFormat="1" x14ac:dyDescent="0.3">
      <c r="A482" s="79">
        <v>611</v>
      </c>
      <c r="B482" s="79" t="s">
        <v>650</v>
      </c>
      <c r="C482" s="79" t="s">
        <v>890</v>
      </c>
      <c r="D482" s="79" t="s">
        <v>1120</v>
      </c>
      <c r="E482" s="80"/>
      <c r="F482" s="80"/>
      <c r="G482" s="80"/>
      <c r="H482" s="79" t="s">
        <v>57</v>
      </c>
      <c r="K482" s="79" t="s">
        <v>57</v>
      </c>
      <c r="L482" s="72" t="s">
        <v>56</v>
      </c>
      <c r="M482" s="79" t="s">
        <v>24</v>
      </c>
      <c r="N482" s="79" t="s">
        <v>886</v>
      </c>
      <c r="P482" s="79">
        <v>4</v>
      </c>
      <c r="Q482" s="79">
        <v>2</v>
      </c>
      <c r="R482" s="79">
        <v>6</v>
      </c>
      <c r="S482" s="79" t="s">
        <v>0</v>
      </c>
      <c r="T482" s="79" t="s">
        <v>689</v>
      </c>
      <c r="U482" s="82">
        <v>10</v>
      </c>
      <c r="V482" s="79">
        <v>4126</v>
      </c>
      <c r="W482" s="79" t="s">
        <v>1131</v>
      </c>
      <c r="X482" s="79">
        <v>41260</v>
      </c>
      <c r="Y482" s="79" t="s">
        <v>823</v>
      </c>
    </row>
    <row r="483" spans="1:25" s="79" customFormat="1" x14ac:dyDescent="0.3">
      <c r="A483" s="79">
        <v>1170</v>
      </c>
      <c r="B483" s="79" t="s">
        <v>650</v>
      </c>
      <c r="C483" s="79" t="s">
        <v>890</v>
      </c>
      <c r="D483" s="79" t="s">
        <v>1120</v>
      </c>
      <c r="E483" s="80"/>
      <c r="F483" s="80"/>
      <c r="G483" s="80"/>
      <c r="H483" s="79" t="s">
        <v>49</v>
      </c>
      <c r="K483" s="79" t="s">
        <v>49</v>
      </c>
      <c r="L483" s="72" t="s">
        <v>55</v>
      </c>
      <c r="M483" s="79" t="s">
        <v>24</v>
      </c>
      <c r="N483" s="79" t="s">
        <v>886</v>
      </c>
      <c r="O483" s="79">
        <v>6</v>
      </c>
      <c r="P483" s="79">
        <v>7</v>
      </c>
      <c r="Q483" s="79">
        <v>2</v>
      </c>
      <c r="R483" s="79">
        <v>15</v>
      </c>
      <c r="S483" s="79" t="s">
        <v>0</v>
      </c>
      <c r="T483" s="79" t="s">
        <v>689</v>
      </c>
      <c r="U483" s="82">
        <v>10</v>
      </c>
      <c r="V483" s="79">
        <v>1314</v>
      </c>
      <c r="W483" s="79" t="s">
        <v>1131</v>
      </c>
      <c r="X483" s="79">
        <v>13140</v>
      </c>
      <c r="Y483" s="79" t="s">
        <v>823</v>
      </c>
    </row>
    <row r="484" spans="1:25" s="79" customFormat="1" x14ac:dyDescent="0.3">
      <c r="A484" s="79">
        <v>1170</v>
      </c>
      <c r="B484" s="79" t="s">
        <v>650</v>
      </c>
      <c r="C484" s="79" t="s">
        <v>890</v>
      </c>
      <c r="D484" s="79" t="s">
        <v>1120</v>
      </c>
      <c r="E484" s="80"/>
      <c r="F484" s="80"/>
      <c r="G484" s="80"/>
      <c r="H484" s="79" t="s">
        <v>49</v>
      </c>
      <c r="K484" s="79" t="s">
        <v>49</v>
      </c>
      <c r="L484" s="72" t="s">
        <v>54</v>
      </c>
      <c r="M484" s="79" t="s">
        <v>24</v>
      </c>
      <c r="N484" s="79" t="s">
        <v>886</v>
      </c>
      <c r="R484" s="82"/>
      <c r="S484" s="79" t="s">
        <v>0</v>
      </c>
      <c r="T484" s="79" t="s">
        <v>689</v>
      </c>
      <c r="U484" s="82">
        <v>10</v>
      </c>
      <c r="V484" s="79">
        <v>6050</v>
      </c>
      <c r="W484" s="79" t="s">
        <v>1131</v>
      </c>
      <c r="X484" s="79">
        <v>60500</v>
      </c>
      <c r="Y484" s="79" t="s">
        <v>823</v>
      </c>
    </row>
    <row r="485" spans="1:25" s="79" customFormat="1" x14ac:dyDescent="0.3">
      <c r="A485" s="79">
        <v>1170</v>
      </c>
      <c r="B485" s="79" t="s">
        <v>650</v>
      </c>
      <c r="C485" s="79" t="s">
        <v>890</v>
      </c>
      <c r="D485" s="79" t="s">
        <v>1120</v>
      </c>
      <c r="E485" s="80"/>
      <c r="F485" s="80"/>
      <c r="G485" s="80"/>
      <c r="H485" s="79" t="s">
        <v>49</v>
      </c>
      <c r="K485" s="79" t="s">
        <v>49</v>
      </c>
      <c r="L485" s="72" t="s">
        <v>53</v>
      </c>
      <c r="M485" s="79" t="s">
        <v>24</v>
      </c>
      <c r="N485" s="79" t="s">
        <v>886</v>
      </c>
      <c r="R485" s="82"/>
      <c r="S485" s="79" t="s">
        <v>0</v>
      </c>
      <c r="T485" s="79" t="s">
        <v>689</v>
      </c>
      <c r="U485" s="82">
        <v>10</v>
      </c>
      <c r="V485" s="79">
        <v>2612</v>
      </c>
      <c r="W485" s="79" t="s">
        <v>1131</v>
      </c>
      <c r="X485" s="79">
        <v>26120</v>
      </c>
      <c r="Y485" s="79" t="s">
        <v>823</v>
      </c>
    </row>
    <row r="486" spans="1:25" s="79" customFormat="1" x14ac:dyDescent="0.3">
      <c r="A486" s="79">
        <v>1170</v>
      </c>
      <c r="B486" s="79" t="s">
        <v>650</v>
      </c>
      <c r="C486" s="79" t="s">
        <v>890</v>
      </c>
      <c r="D486" s="79" t="s">
        <v>1120</v>
      </c>
      <c r="E486" s="80"/>
      <c r="F486" s="80"/>
      <c r="G486" s="80"/>
      <c r="H486" s="79" t="s">
        <v>49</v>
      </c>
      <c r="K486" s="79" t="s">
        <v>49</v>
      </c>
      <c r="L486" s="72" t="s">
        <v>52</v>
      </c>
      <c r="M486" s="79" t="s">
        <v>24</v>
      </c>
      <c r="N486" s="79" t="s">
        <v>886</v>
      </c>
      <c r="R486" s="82"/>
      <c r="S486" s="79" t="s">
        <v>0</v>
      </c>
      <c r="T486" s="79" t="s">
        <v>689</v>
      </c>
      <c r="U486" s="82">
        <v>10</v>
      </c>
      <c r="V486" s="79">
        <v>2035</v>
      </c>
      <c r="W486" s="79" t="s">
        <v>1131</v>
      </c>
      <c r="X486" s="79">
        <v>20350</v>
      </c>
      <c r="Y486" s="79" t="s">
        <v>823</v>
      </c>
    </row>
    <row r="487" spans="1:25" s="79" customFormat="1" x14ac:dyDescent="0.3">
      <c r="A487" s="79">
        <v>1170</v>
      </c>
      <c r="B487" s="79" t="s">
        <v>650</v>
      </c>
      <c r="C487" s="79" t="s">
        <v>890</v>
      </c>
      <c r="D487" s="79" t="s">
        <v>1120</v>
      </c>
      <c r="E487" s="80"/>
      <c r="F487" s="80"/>
      <c r="G487" s="80"/>
      <c r="H487" s="79" t="s">
        <v>49</v>
      </c>
      <c r="K487" s="79" t="s">
        <v>49</v>
      </c>
      <c r="L487" s="72" t="s">
        <v>51</v>
      </c>
      <c r="M487" s="79" t="s">
        <v>24</v>
      </c>
      <c r="N487" s="79" t="s">
        <v>886</v>
      </c>
      <c r="R487" s="82"/>
      <c r="S487" s="79" t="s">
        <v>0</v>
      </c>
      <c r="T487" s="79" t="s">
        <v>689</v>
      </c>
      <c r="U487" s="82">
        <v>10</v>
      </c>
      <c r="V487" s="79">
        <v>782</v>
      </c>
      <c r="W487" s="79" t="s">
        <v>1131</v>
      </c>
      <c r="X487" s="79">
        <v>7820</v>
      </c>
      <c r="Y487" s="79" t="s">
        <v>823</v>
      </c>
    </row>
    <row r="488" spans="1:25" s="79" customFormat="1" x14ac:dyDescent="0.3">
      <c r="A488" s="79">
        <v>1170</v>
      </c>
      <c r="B488" s="79" t="s">
        <v>650</v>
      </c>
      <c r="C488" s="79" t="s">
        <v>890</v>
      </c>
      <c r="D488" s="79" t="s">
        <v>1120</v>
      </c>
      <c r="E488" s="80"/>
      <c r="F488" s="80"/>
      <c r="G488" s="80"/>
      <c r="H488" s="79" t="s">
        <v>49</v>
      </c>
      <c r="K488" s="79" t="s">
        <v>49</v>
      </c>
      <c r="L488" s="72" t="s">
        <v>50</v>
      </c>
      <c r="M488" s="79" t="s">
        <v>24</v>
      </c>
      <c r="N488" s="79" t="s">
        <v>886</v>
      </c>
      <c r="R488" s="82"/>
      <c r="S488" s="79" t="s">
        <v>0</v>
      </c>
      <c r="T488" s="79" t="s">
        <v>689</v>
      </c>
      <c r="U488" s="82">
        <v>10</v>
      </c>
      <c r="V488" s="79">
        <v>782</v>
      </c>
      <c r="W488" s="79" t="s">
        <v>1131</v>
      </c>
      <c r="X488" s="79">
        <v>7820</v>
      </c>
      <c r="Y488" s="79" t="s">
        <v>823</v>
      </c>
    </row>
    <row r="489" spans="1:25" s="79" customFormat="1" x14ac:dyDescent="0.3">
      <c r="A489" s="79">
        <v>1170</v>
      </c>
      <c r="B489" s="79" t="s">
        <v>650</v>
      </c>
      <c r="C489" s="79" t="s">
        <v>890</v>
      </c>
      <c r="D489" s="79" t="s">
        <v>1120</v>
      </c>
      <c r="E489" s="80"/>
      <c r="F489" s="80"/>
      <c r="G489" s="80"/>
      <c r="H489" s="79" t="s">
        <v>49</v>
      </c>
      <c r="K489" s="79" t="s">
        <v>49</v>
      </c>
      <c r="L489" s="72" t="s">
        <v>48</v>
      </c>
      <c r="M489" s="79" t="s">
        <v>24</v>
      </c>
      <c r="N489" s="79" t="s">
        <v>886</v>
      </c>
      <c r="R489" s="82"/>
      <c r="S489" s="79" t="s">
        <v>0</v>
      </c>
      <c r="T489" s="79" t="s">
        <v>689</v>
      </c>
      <c r="U489" s="82">
        <v>10</v>
      </c>
      <c r="V489" s="79">
        <v>782</v>
      </c>
      <c r="W489" s="79" t="s">
        <v>1131</v>
      </c>
      <c r="X489" s="79">
        <v>7820</v>
      </c>
      <c r="Y489" s="79" t="s">
        <v>823</v>
      </c>
    </row>
    <row r="490" spans="1:25" s="79" customFormat="1" x14ac:dyDescent="0.3">
      <c r="A490" s="79">
        <v>1452</v>
      </c>
      <c r="B490" s="79" t="s">
        <v>650</v>
      </c>
      <c r="C490" s="79" t="s">
        <v>890</v>
      </c>
      <c r="D490" s="79" t="s">
        <v>1120</v>
      </c>
      <c r="E490" s="80" t="s">
        <v>637</v>
      </c>
      <c r="F490" s="80"/>
      <c r="G490" s="80"/>
      <c r="H490" s="79" t="s">
        <v>37</v>
      </c>
      <c r="K490" s="79" t="s">
        <v>37</v>
      </c>
      <c r="L490" s="72" t="s">
        <v>47</v>
      </c>
      <c r="M490" s="79" t="s">
        <v>24</v>
      </c>
      <c r="N490" s="79" t="s">
        <v>886</v>
      </c>
      <c r="O490" s="79">
        <v>10</v>
      </c>
      <c r="P490" s="79">
        <v>4</v>
      </c>
      <c r="Q490" s="79">
        <v>8</v>
      </c>
      <c r="R490" s="79">
        <v>22</v>
      </c>
      <c r="S490" s="79" t="s">
        <v>0</v>
      </c>
      <c r="T490" s="79" t="s">
        <v>689</v>
      </c>
      <c r="U490" s="82">
        <v>25</v>
      </c>
      <c r="V490" s="79">
        <v>327</v>
      </c>
      <c r="W490" s="79" t="s">
        <v>1131</v>
      </c>
      <c r="X490" s="79">
        <v>8175</v>
      </c>
      <c r="Y490" s="79" t="s">
        <v>823</v>
      </c>
    </row>
    <row r="491" spans="1:25" s="79" customFormat="1" x14ac:dyDescent="0.3">
      <c r="A491" s="79">
        <v>1452</v>
      </c>
      <c r="B491" s="79" t="s">
        <v>650</v>
      </c>
      <c r="C491" s="79" t="s">
        <v>890</v>
      </c>
      <c r="D491" s="79" t="s">
        <v>1120</v>
      </c>
      <c r="E491" s="80" t="s">
        <v>637</v>
      </c>
      <c r="F491" s="80"/>
      <c r="G491" s="80"/>
      <c r="H491" s="79" t="s">
        <v>37</v>
      </c>
      <c r="K491" s="79" t="s">
        <v>37</v>
      </c>
      <c r="L491" s="72" t="s">
        <v>46</v>
      </c>
      <c r="M491" s="79" t="s">
        <v>24</v>
      </c>
      <c r="N491" s="79" t="s">
        <v>886</v>
      </c>
      <c r="R491" s="82"/>
      <c r="S491" s="79" t="s">
        <v>0</v>
      </c>
      <c r="T491" s="79" t="s">
        <v>689</v>
      </c>
      <c r="U491" s="82">
        <v>25</v>
      </c>
      <c r="V491" s="79">
        <v>327</v>
      </c>
      <c r="W491" s="79" t="s">
        <v>1131</v>
      </c>
      <c r="X491" s="79">
        <v>8175</v>
      </c>
      <c r="Y491" s="79" t="s">
        <v>823</v>
      </c>
    </row>
    <row r="492" spans="1:25" s="79" customFormat="1" x14ac:dyDescent="0.3">
      <c r="A492" s="79">
        <v>1452</v>
      </c>
      <c r="B492" s="79" t="s">
        <v>650</v>
      </c>
      <c r="C492" s="79" t="s">
        <v>890</v>
      </c>
      <c r="D492" s="79" t="s">
        <v>1120</v>
      </c>
      <c r="E492" s="80" t="s">
        <v>637</v>
      </c>
      <c r="F492" s="80"/>
      <c r="G492" s="80"/>
      <c r="H492" s="79" t="s">
        <v>37</v>
      </c>
      <c r="K492" s="79" t="s">
        <v>37</v>
      </c>
      <c r="L492" s="72" t="s">
        <v>45</v>
      </c>
      <c r="M492" s="79" t="s">
        <v>24</v>
      </c>
      <c r="N492" s="79" t="s">
        <v>886</v>
      </c>
      <c r="R492" s="82"/>
      <c r="S492" s="79" t="s">
        <v>0</v>
      </c>
      <c r="T492" s="79" t="s">
        <v>689</v>
      </c>
      <c r="U492" s="82">
        <v>25</v>
      </c>
      <c r="V492" s="79">
        <v>2525</v>
      </c>
      <c r="W492" s="79" t="s">
        <v>1131</v>
      </c>
      <c r="X492" s="79">
        <v>63125</v>
      </c>
      <c r="Y492" s="79" t="s">
        <v>823</v>
      </c>
    </row>
    <row r="493" spans="1:25" s="79" customFormat="1" x14ac:dyDescent="0.3">
      <c r="A493" s="79">
        <v>1452</v>
      </c>
      <c r="B493" s="79" t="s">
        <v>650</v>
      </c>
      <c r="C493" s="79" t="s">
        <v>890</v>
      </c>
      <c r="D493" s="79" t="s">
        <v>1120</v>
      </c>
      <c r="E493" s="80" t="s">
        <v>637</v>
      </c>
      <c r="F493" s="80"/>
      <c r="G493" s="80"/>
      <c r="H493" s="79" t="s">
        <v>37</v>
      </c>
      <c r="K493" s="79" t="s">
        <v>37</v>
      </c>
      <c r="L493" s="72" t="s">
        <v>36</v>
      </c>
      <c r="M493" s="79" t="s">
        <v>24</v>
      </c>
      <c r="N493" s="79" t="s">
        <v>886</v>
      </c>
      <c r="R493" s="82"/>
      <c r="S493" s="79" t="s">
        <v>35</v>
      </c>
      <c r="T493" s="79" t="s">
        <v>689</v>
      </c>
      <c r="U493" s="82">
        <v>25</v>
      </c>
      <c r="V493" s="79">
        <v>1078</v>
      </c>
      <c r="W493" s="79" t="s">
        <v>1131</v>
      </c>
      <c r="X493" s="79">
        <v>26950</v>
      </c>
      <c r="Y493" s="79" t="s">
        <v>823</v>
      </c>
    </row>
    <row r="494" spans="1:25" s="79" customFormat="1" x14ac:dyDescent="0.3">
      <c r="A494" s="79">
        <v>376</v>
      </c>
      <c r="B494" s="79" t="s">
        <v>650</v>
      </c>
      <c r="C494" s="79" t="s">
        <v>890</v>
      </c>
      <c r="D494" s="79" t="s">
        <v>1120</v>
      </c>
      <c r="E494" s="80"/>
      <c r="F494" s="80"/>
      <c r="G494" s="80"/>
      <c r="H494" s="79" t="s">
        <v>44</v>
      </c>
      <c r="K494" s="79" t="s">
        <v>44</v>
      </c>
      <c r="L494" s="72" t="s">
        <v>43</v>
      </c>
      <c r="M494" s="79" t="s">
        <v>24</v>
      </c>
      <c r="N494" s="79" t="s">
        <v>887</v>
      </c>
      <c r="O494" s="79">
        <v>5</v>
      </c>
      <c r="P494" s="79">
        <v>4</v>
      </c>
      <c r="Q494" s="79">
        <v>2</v>
      </c>
      <c r="R494" s="79">
        <v>11</v>
      </c>
      <c r="S494" s="79" t="s">
        <v>38</v>
      </c>
      <c r="T494" s="79" t="s">
        <v>689</v>
      </c>
      <c r="U494" s="82">
        <v>25</v>
      </c>
      <c r="V494" s="79">
        <v>6663</v>
      </c>
      <c r="W494" s="79" t="s">
        <v>1131</v>
      </c>
      <c r="X494" s="79">
        <v>166575</v>
      </c>
      <c r="Y494" s="79" t="s">
        <v>823</v>
      </c>
    </row>
    <row r="495" spans="1:25" s="79" customFormat="1" x14ac:dyDescent="0.3">
      <c r="A495" s="79">
        <v>1493</v>
      </c>
      <c r="B495" s="79" t="s">
        <v>650</v>
      </c>
      <c r="C495" s="79" t="s">
        <v>890</v>
      </c>
      <c r="D495" s="79" t="s">
        <v>1120</v>
      </c>
      <c r="E495" s="80"/>
      <c r="F495" s="80"/>
      <c r="G495" s="80"/>
      <c r="H495" s="79" t="s">
        <v>40</v>
      </c>
      <c r="K495" s="79" t="s">
        <v>40</v>
      </c>
      <c r="L495" s="72" t="s">
        <v>42</v>
      </c>
      <c r="M495" s="79" t="s">
        <v>24</v>
      </c>
      <c r="N495" s="79" t="s">
        <v>887</v>
      </c>
      <c r="O495" s="79">
        <v>5</v>
      </c>
      <c r="P495" s="79">
        <v>3</v>
      </c>
      <c r="Q495" s="79">
        <v>3</v>
      </c>
      <c r="R495" s="79">
        <v>11</v>
      </c>
      <c r="S495" s="79" t="s">
        <v>38</v>
      </c>
      <c r="T495" s="79" t="s">
        <v>689</v>
      </c>
      <c r="U495" s="82">
        <v>10</v>
      </c>
      <c r="V495" s="79">
        <v>26952</v>
      </c>
      <c r="W495" s="79" t="s">
        <v>1131</v>
      </c>
      <c r="X495" s="79">
        <v>269520</v>
      </c>
      <c r="Y495" s="79" t="s">
        <v>823</v>
      </c>
    </row>
    <row r="496" spans="1:25" s="79" customFormat="1" x14ac:dyDescent="0.3">
      <c r="A496" s="79">
        <v>1493</v>
      </c>
      <c r="B496" s="79" t="s">
        <v>650</v>
      </c>
      <c r="C496" s="79" t="s">
        <v>890</v>
      </c>
      <c r="D496" s="79" t="s">
        <v>1120</v>
      </c>
      <c r="E496" s="80"/>
      <c r="F496" s="80"/>
      <c r="G496" s="80"/>
      <c r="H496" s="79" t="s">
        <v>40</v>
      </c>
      <c r="K496" s="79" t="s">
        <v>40</v>
      </c>
      <c r="L496" s="72" t="s">
        <v>41</v>
      </c>
      <c r="M496" s="79" t="s">
        <v>24</v>
      </c>
      <c r="N496" s="79" t="s">
        <v>887</v>
      </c>
      <c r="R496" s="82"/>
      <c r="S496" s="79" t="s">
        <v>38</v>
      </c>
      <c r="T496" s="79" t="s">
        <v>689</v>
      </c>
      <c r="U496" s="82">
        <v>10</v>
      </c>
      <c r="V496" s="79">
        <v>11072</v>
      </c>
      <c r="W496" s="79" t="s">
        <v>1131</v>
      </c>
      <c r="X496" s="79">
        <v>110720</v>
      </c>
      <c r="Y496" s="79" t="s">
        <v>823</v>
      </c>
    </row>
    <row r="497" spans="1:25" s="79" customFormat="1" x14ac:dyDescent="0.3">
      <c r="A497" s="79">
        <v>1493</v>
      </c>
      <c r="B497" s="79" t="s">
        <v>650</v>
      </c>
      <c r="C497" s="79" t="s">
        <v>890</v>
      </c>
      <c r="D497" s="79" t="s">
        <v>1120</v>
      </c>
      <c r="E497" s="80"/>
      <c r="F497" s="80"/>
      <c r="G497" s="80"/>
      <c r="H497" s="79" t="s">
        <v>40</v>
      </c>
      <c r="K497" s="79" t="s">
        <v>40</v>
      </c>
      <c r="L497" s="72" t="s">
        <v>39</v>
      </c>
      <c r="M497" s="79" t="s">
        <v>24</v>
      </c>
      <c r="N497" s="79" t="s">
        <v>887</v>
      </c>
      <c r="R497" s="82"/>
      <c r="S497" s="79" t="s">
        <v>38</v>
      </c>
      <c r="T497" s="79" t="s">
        <v>689</v>
      </c>
      <c r="U497" s="82">
        <v>10</v>
      </c>
      <c r="V497" s="79">
        <v>26952</v>
      </c>
      <c r="W497" s="79" t="s">
        <v>1131</v>
      </c>
      <c r="X497" s="79">
        <v>269520</v>
      </c>
      <c r="Y497" s="79" t="s">
        <v>823</v>
      </c>
    </row>
    <row r="498" spans="1:25" s="7" customFormat="1" hidden="1" x14ac:dyDescent="0.3">
      <c r="A498" s="18">
        <v>845</v>
      </c>
      <c r="B498" s="7" t="s">
        <v>650</v>
      </c>
      <c r="C498" s="18" t="s">
        <v>890</v>
      </c>
      <c r="D498" s="18"/>
      <c r="E498" s="19"/>
      <c r="F498" s="44" t="s">
        <v>30</v>
      </c>
      <c r="G498" s="44" t="s">
        <v>1248</v>
      </c>
      <c r="H498" s="46" t="s">
        <v>34</v>
      </c>
      <c r="I498" s="55">
        <v>7348</v>
      </c>
      <c r="J498" s="51">
        <f>I498*1.21</f>
        <v>8891.08</v>
      </c>
      <c r="K498" s="18"/>
      <c r="L498" s="17" t="s">
        <v>33</v>
      </c>
      <c r="M498" s="7" t="s">
        <v>24</v>
      </c>
      <c r="N498" s="18" t="s">
        <v>888</v>
      </c>
      <c r="O498" s="15"/>
      <c r="P498" s="15"/>
      <c r="Q498" s="15">
        <v>6</v>
      </c>
      <c r="R498" s="15">
        <v>6</v>
      </c>
      <c r="S498" s="18" t="s">
        <v>30</v>
      </c>
      <c r="T498" s="7" t="s">
        <v>689</v>
      </c>
      <c r="U498" s="16">
        <v>25</v>
      </c>
      <c r="V498" s="18">
        <v>8891</v>
      </c>
      <c r="W498" s="18"/>
      <c r="X498" s="18">
        <v>222275</v>
      </c>
      <c r="Y498" s="18" t="s">
        <v>958</v>
      </c>
    </row>
    <row r="499" spans="1:25" s="7" customFormat="1" hidden="1" x14ac:dyDescent="0.3">
      <c r="A499" s="18">
        <v>846</v>
      </c>
      <c r="B499" s="7" t="s">
        <v>650</v>
      </c>
      <c r="C499" s="18" t="s">
        <v>890</v>
      </c>
      <c r="D499" s="18"/>
      <c r="E499" s="19"/>
      <c r="F499" s="44" t="s">
        <v>30</v>
      </c>
      <c r="G499" s="44" t="s">
        <v>1247</v>
      </c>
      <c r="H499" s="46" t="s">
        <v>32</v>
      </c>
      <c r="I499" s="55">
        <v>4048</v>
      </c>
      <c r="J499" s="51">
        <f>I499*1.21</f>
        <v>4898.08</v>
      </c>
      <c r="K499" s="18"/>
      <c r="L499" s="17" t="s">
        <v>31</v>
      </c>
      <c r="M499" s="7" t="s">
        <v>24</v>
      </c>
      <c r="N499" s="18" t="s">
        <v>888</v>
      </c>
      <c r="O499" s="15"/>
      <c r="P499" s="15"/>
      <c r="Q499" s="15">
        <v>6</v>
      </c>
      <c r="R499" s="15">
        <v>6</v>
      </c>
      <c r="S499" s="18" t="s">
        <v>30</v>
      </c>
      <c r="T499" s="7" t="s">
        <v>689</v>
      </c>
      <c r="U499" s="16">
        <v>25</v>
      </c>
      <c r="V499" s="18">
        <v>4898</v>
      </c>
      <c r="W499" s="18"/>
      <c r="X499" s="18">
        <v>122450</v>
      </c>
      <c r="Y499" s="18" t="s">
        <v>958</v>
      </c>
    </row>
    <row r="500" spans="1:25" s="7" customFormat="1" hidden="1" x14ac:dyDescent="0.3">
      <c r="A500" s="18">
        <v>728</v>
      </c>
      <c r="B500" s="18" t="s">
        <v>650</v>
      </c>
      <c r="C500" s="18" t="s">
        <v>890</v>
      </c>
      <c r="D500" s="18"/>
      <c r="E500" s="19"/>
      <c r="F500" s="44" t="s">
        <v>30</v>
      </c>
      <c r="G500" s="44" t="s">
        <v>1246</v>
      </c>
      <c r="H500" s="46" t="s">
        <v>29</v>
      </c>
      <c r="I500" s="55">
        <v>1503</v>
      </c>
      <c r="J500" s="51">
        <f>I500*1.21</f>
        <v>1818.6299999999999</v>
      </c>
      <c r="K500" s="18"/>
      <c r="L500" s="17" t="s">
        <v>28</v>
      </c>
      <c r="M500" s="7" t="s">
        <v>24</v>
      </c>
      <c r="N500" s="18" t="s">
        <v>888</v>
      </c>
      <c r="O500" s="15"/>
      <c r="P500" s="15"/>
      <c r="Q500" s="15">
        <v>6</v>
      </c>
      <c r="R500" s="15">
        <v>6</v>
      </c>
      <c r="S500" s="18" t="s">
        <v>27</v>
      </c>
      <c r="T500" s="7" t="s">
        <v>689</v>
      </c>
      <c r="U500" s="16">
        <v>25</v>
      </c>
      <c r="V500" s="18">
        <v>1834</v>
      </c>
      <c r="W500" s="18"/>
      <c r="X500" s="18">
        <v>45850</v>
      </c>
      <c r="Y500" s="18" t="s">
        <v>958</v>
      </c>
    </row>
    <row r="501" spans="1:25" s="7" customFormat="1" hidden="1" x14ac:dyDescent="0.3">
      <c r="A501" s="18">
        <v>294</v>
      </c>
      <c r="B501" s="18" t="s">
        <v>650</v>
      </c>
      <c r="C501" s="18" t="s">
        <v>890</v>
      </c>
      <c r="D501" s="18"/>
      <c r="E501" s="19" t="s">
        <v>638</v>
      </c>
      <c r="F501" s="44" t="s">
        <v>1244</v>
      </c>
      <c r="G501" s="44" t="s">
        <v>1245</v>
      </c>
      <c r="H501" s="46" t="s">
        <v>26</v>
      </c>
      <c r="I501" s="55">
        <v>6430</v>
      </c>
      <c r="J501" s="51">
        <f>I501*1.21</f>
        <v>7780.3</v>
      </c>
      <c r="K501" s="18"/>
      <c r="L501" s="17" t="s">
        <v>25</v>
      </c>
      <c r="M501" s="7" t="s">
        <v>24</v>
      </c>
      <c r="N501" s="18" t="s">
        <v>889</v>
      </c>
      <c r="O501" s="15"/>
      <c r="P501" s="15">
        <v>2</v>
      </c>
      <c r="Q501" s="15">
        <v>4</v>
      </c>
      <c r="R501" s="15">
        <v>6</v>
      </c>
      <c r="S501" s="18" t="s">
        <v>23</v>
      </c>
      <c r="T501" s="7" t="s">
        <v>689</v>
      </c>
      <c r="U501" s="16">
        <v>25</v>
      </c>
      <c r="V501" s="18">
        <v>8541</v>
      </c>
      <c r="W501" s="18"/>
      <c r="X501" s="18">
        <v>213525</v>
      </c>
      <c r="Y501" s="18" t="s">
        <v>958</v>
      </c>
    </row>
    <row r="502" spans="1:25" s="79" customFormat="1" x14ac:dyDescent="0.3">
      <c r="A502" s="79">
        <v>1042</v>
      </c>
      <c r="B502" s="79" t="s">
        <v>651</v>
      </c>
      <c r="C502" s="79" t="s">
        <v>893</v>
      </c>
      <c r="D502" s="79" t="s">
        <v>1121</v>
      </c>
      <c r="E502" s="80"/>
      <c r="F502" s="80"/>
      <c r="G502" s="80"/>
      <c r="H502" s="79" t="s">
        <v>22</v>
      </c>
      <c r="K502" s="79" t="s">
        <v>1095</v>
      </c>
      <c r="L502" s="72" t="s">
        <v>18</v>
      </c>
      <c r="M502" s="79" t="s">
        <v>1</v>
      </c>
      <c r="N502" s="79" t="s">
        <v>891</v>
      </c>
      <c r="Q502" s="79">
        <v>25</v>
      </c>
      <c r="R502" s="79">
        <v>68</v>
      </c>
      <c r="S502" s="79" t="s">
        <v>0</v>
      </c>
      <c r="T502" s="79" t="s">
        <v>702</v>
      </c>
      <c r="U502" s="82" t="s">
        <v>812</v>
      </c>
      <c r="V502" s="79">
        <v>3.8</v>
      </c>
      <c r="W502" s="79" t="s">
        <v>1130</v>
      </c>
      <c r="X502" s="79">
        <v>266000</v>
      </c>
      <c r="Y502" s="79" t="s">
        <v>823</v>
      </c>
    </row>
    <row r="503" spans="1:25" s="79" customFormat="1" x14ac:dyDescent="0.3">
      <c r="A503" s="79">
        <v>1043</v>
      </c>
      <c r="B503" s="79" t="s">
        <v>651</v>
      </c>
      <c r="C503" s="79" t="s">
        <v>893</v>
      </c>
      <c r="D503" s="79" t="s">
        <v>1121</v>
      </c>
      <c r="E503" s="80"/>
      <c r="F503" s="80"/>
      <c r="G503" s="80"/>
      <c r="H503" s="79" t="s">
        <v>21</v>
      </c>
      <c r="K503" s="79" t="s">
        <v>1096</v>
      </c>
      <c r="L503" s="72" t="s">
        <v>20</v>
      </c>
      <c r="M503" s="79" t="s">
        <v>1</v>
      </c>
      <c r="N503" s="79" t="s">
        <v>891</v>
      </c>
      <c r="Q503" s="79">
        <v>13</v>
      </c>
      <c r="R503" s="79">
        <v>31</v>
      </c>
      <c r="S503" s="79" t="s">
        <v>0</v>
      </c>
      <c r="T503" s="79" t="s">
        <v>702</v>
      </c>
      <c r="U503" s="82" t="s">
        <v>813</v>
      </c>
      <c r="V503" s="79">
        <v>6.4</v>
      </c>
      <c r="W503" s="79" t="s">
        <v>1130</v>
      </c>
      <c r="X503" s="79">
        <v>192000</v>
      </c>
      <c r="Y503" s="79" t="s">
        <v>823</v>
      </c>
    </row>
    <row r="504" spans="1:25" s="79" customFormat="1" x14ac:dyDescent="0.3">
      <c r="A504" s="79">
        <v>1045</v>
      </c>
      <c r="B504" s="79" t="s">
        <v>651</v>
      </c>
      <c r="C504" s="79" t="s">
        <v>893</v>
      </c>
      <c r="D504" s="79" t="s">
        <v>1121</v>
      </c>
      <c r="E504" s="80"/>
      <c r="F504" s="80"/>
      <c r="G504" s="80"/>
      <c r="H504" s="79" t="s">
        <v>19</v>
      </c>
      <c r="K504" s="79" t="s">
        <v>1097</v>
      </c>
      <c r="L504" s="72" t="s">
        <v>18</v>
      </c>
      <c r="M504" s="79" t="s">
        <v>1</v>
      </c>
      <c r="N504" s="79" t="s">
        <v>891</v>
      </c>
      <c r="Q504" s="79">
        <v>17</v>
      </c>
      <c r="R504" s="79">
        <v>46</v>
      </c>
      <c r="S504" s="79" t="s">
        <v>0</v>
      </c>
      <c r="T504" s="79" t="s">
        <v>702</v>
      </c>
      <c r="U504" s="82" t="s">
        <v>1136</v>
      </c>
      <c r="V504" s="79">
        <v>5</v>
      </c>
      <c r="W504" s="79" t="s">
        <v>1130</v>
      </c>
      <c r="X504" s="79">
        <v>200000</v>
      </c>
      <c r="Y504" s="79" t="s">
        <v>823</v>
      </c>
    </row>
    <row r="505" spans="1:25" s="79" customFormat="1" x14ac:dyDescent="0.3">
      <c r="A505" s="79">
        <v>1046</v>
      </c>
      <c r="B505" s="79" t="s">
        <v>651</v>
      </c>
      <c r="C505" s="79" t="s">
        <v>893</v>
      </c>
      <c r="D505" s="79" t="s">
        <v>1121</v>
      </c>
      <c r="E505" s="80"/>
      <c r="F505" s="80"/>
      <c r="G505" s="80"/>
      <c r="H505" s="79" t="s">
        <v>17</v>
      </c>
      <c r="K505" s="79" t="s">
        <v>1098</v>
      </c>
      <c r="L505" s="72" t="s">
        <v>16</v>
      </c>
      <c r="M505" s="79" t="s">
        <v>1</v>
      </c>
      <c r="N505" s="79" t="s">
        <v>891</v>
      </c>
      <c r="Q505" s="79">
        <v>2</v>
      </c>
      <c r="R505" s="79">
        <v>6</v>
      </c>
      <c r="S505" s="79" t="s">
        <v>0</v>
      </c>
      <c r="T505" s="79" t="s">
        <v>702</v>
      </c>
      <c r="U505" s="82" t="s">
        <v>1137</v>
      </c>
      <c r="V505" s="79">
        <v>26.7</v>
      </c>
      <c r="W505" s="79" t="s">
        <v>1130</v>
      </c>
      <c r="X505" s="79">
        <v>133500</v>
      </c>
      <c r="Y505" s="79" t="s">
        <v>823</v>
      </c>
    </row>
    <row r="506" spans="1:25" s="79" customFormat="1" x14ac:dyDescent="0.3">
      <c r="A506" s="79">
        <v>1410</v>
      </c>
      <c r="B506" s="79" t="s">
        <v>651</v>
      </c>
      <c r="C506" s="79" t="s">
        <v>893</v>
      </c>
      <c r="D506" s="79" t="s">
        <v>1121</v>
      </c>
      <c r="E506" s="80"/>
      <c r="F506" s="80"/>
      <c r="G506" s="80"/>
      <c r="H506" s="79" t="s">
        <v>15</v>
      </c>
      <c r="K506" s="79" t="s">
        <v>1099</v>
      </c>
      <c r="L506" s="72" t="s">
        <v>14</v>
      </c>
      <c r="M506" s="79" t="s">
        <v>1</v>
      </c>
      <c r="N506" s="79" t="s">
        <v>891</v>
      </c>
      <c r="Q506" s="79">
        <v>5</v>
      </c>
      <c r="R506" s="79">
        <v>13</v>
      </c>
      <c r="S506" s="79" t="s">
        <v>0</v>
      </c>
      <c r="T506" s="79" t="s">
        <v>702</v>
      </c>
      <c r="U506" s="82" t="s">
        <v>1138</v>
      </c>
      <c r="V506" s="79">
        <v>1575</v>
      </c>
      <c r="W506" s="79" t="s">
        <v>1130</v>
      </c>
      <c r="X506" s="79">
        <v>63000</v>
      </c>
      <c r="Y506" s="79" t="s">
        <v>823</v>
      </c>
    </row>
    <row r="507" spans="1:25" s="79" customFormat="1" x14ac:dyDescent="0.3">
      <c r="A507" s="79">
        <v>70</v>
      </c>
      <c r="B507" s="79" t="s">
        <v>651</v>
      </c>
      <c r="C507" s="79" t="s">
        <v>893</v>
      </c>
      <c r="D507" s="79" t="s">
        <v>1121</v>
      </c>
      <c r="E507" s="80"/>
      <c r="F507" s="80"/>
      <c r="G507" s="80"/>
      <c r="H507" s="79" t="s">
        <v>11</v>
      </c>
      <c r="K507" s="79" t="s">
        <v>1100</v>
      </c>
      <c r="L507" s="72" t="s">
        <v>10</v>
      </c>
      <c r="M507" s="79" t="s">
        <v>1</v>
      </c>
      <c r="N507" s="79" t="s">
        <v>891</v>
      </c>
      <c r="R507" s="79">
        <v>6</v>
      </c>
      <c r="S507" s="79" t="s">
        <v>0</v>
      </c>
      <c r="T507" s="79" t="s">
        <v>702</v>
      </c>
      <c r="U507" s="82" t="s">
        <v>1139</v>
      </c>
      <c r="V507" s="79">
        <v>3085</v>
      </c>
      <c r="W507" s="79" t="s">
        <v>1130</v>
      </c>
      <c r="X507" s="79">
        <v>154250</v>
      </c>
      <c r="Y507" s="79" t="s">
        <v>823</v>
      </c>
    </row>
    <row r="508" spans="1:25" s="79" customFormat="1" x14ac:dyDescent="0.3">
      <c r="A508" s="79">
        <v>411</v>
      </c>
      <c r="B508" s="79" t="s">
        <v>651</v>
      </c>
      <c r="C508" s="79" t="s">
        <v>893</v>
      </c>
      <c r="D508" s="79" t="s">
        <v>1121</v>
      </c>
      <c r="E508" s="80"/>
      <c r="F508" s="80"/>
      <c r="G508" s="80"/>
      <c r="H508" s="79" t="s">
        <v>9</v>
      </c>
      <c r="K508" s="79" t="s">
        <v>1101</v>
      </c>
      <c r="L508" s="72" t="s">
        <v>8</v>
      </c>
      <c r="M508" s="79" t="s">
        <v>1</v>
      </c>
      <c r="N508" s="79" t="s">
        <v>891</v>
      </c>
      <c r="Q508" s="79">
        <v>2</v>
      </c>
      <c r="R508" s="79">
        <v>8</v>
      </c>
      <c r="S508" s="79" t="s">
        <v>0</v>
      </c>
      <c r="T508" s="79" t="s">
        <v>702</v>
      </c>
      <c r="U508" s="82" t="s">
        <v>811</v>
      </c>
      <c r="V508" s="79">
        <v>2489</v>
      </c>
      <c r="W508" s="79" t="s">
        <v>1130</v>
      </c>
      <c r="X508" s="79">
        <v>124450</v>
      </c>
      <c r="Y508" s="79" t="s">
        <v>823</v>
      </c>
    </row>
    <row r="509" spans="1:25" s="79" customFormat="1" x14ac:dyDescent="0.3">
      <c r="A509" s="79">
        <v>765</v>
      </c>
      <c r="B509" s="79" t="s">
        <v>651</v>
      </c>
      <c r="C509" s="79" t="s">
        <v>893</v>
      </c>
      <c r="D509" s="79" t="s">
        <v>1121</v>
      </c>
      <c r="E509" s="80"/>
      <c r="F509" s="80"/>
      <c r="G509" s="80"/>
      <c r="H509" s="79" t="s">
        <v>7</v>
      </c>
      <c r="K509" s="79" t="s">
        <v>1102</v>
      </c>
      <c r="L509" s="72" t="s">
        <v>6</v>
      </c>
      <c r="M509" s="79" t="s">
        <v>1</v>
      </c>
      <c r="N509" s="79" t="s">
        <v>891</v>
      </c>
      <c r="R509" s="79">
        <v>6</v>
      </c>
      <c r="S509" s="79" t="s">
        <v>0</v>
      </c>
      <c r="T509" s="79" t="s">
        <v>702</v>
      </c>
      <c r="U509" s="82" t="s">
        <v>1140</v>
      </c>
      <c r="V509" s="79">
        <v>1869</v>
      </c>
      <c r="W509" s="79" t="s">
        <v>1130</v>
      </c>
      <c r="X509" s="79">
        <v>186900</v>
      </c>
      <c r="Y509" s="79" t="s">
        <v>823</v>
      </c>
    </row>
    <row r="510" spans="1:25" s="79" customFormat="1" x14ac:dyDescent="0.3">
      <c r="A510" s="79">
        <v>1204</v>
      </c>
      <c r="B510" s="79" t="s">
        <v>651</v>
      </c>
      <c r="C510" s="79" t="s">
        <v>893</v>
      </c>
      <c r="D510" s="79" t="s">
        <v>1121</v>
      </c>
      <c r="E510" s="80"/>
      <c r="F510" s="80"/>
      <c r="G510" s="80"/>
      <c r="H510" s="79" t="s">
        <v>5</v>
      </c>
      <c r="K510" s="79" t="s">
        <v>1103</v>
      </c>
      <c r="L510" s="72" t="s">
        <v>4</v>
      </c>
      <c r="M510" s="79" t="s">
        <v>1</v>
      </c>
      <c r="N510" s="79" t="s">
        <v>891</v>
      </c>
      <c r="Q510" s="79">
        <v>2</v>
      </c>
      <c r="R510" s="79">
        <v>7</v>
      </c>
      <c r="S510" s="79" t="s">
        <v>0</v>
      </c>
      <c r="T510" s="79" t="s">
        <v>702</v>
      </c>
      <c r="U510" s="82" t="s">
        <v>1141</v>
      </c>
      <c r="V510" s="79">
        <v>2783</v>
      </c>
      <c r="W510" s="79" t="s">
        <v>1130</v>
      </c>
      <c r="X510" s="79">
        <v>417450</v>
      </c>
      <c r="Y510" s="79" t="s">
        <v>823</v>
      </c>
    </row>
    <row r="511" spans="1:25" s="79" customFormat="1" x14ac:dyDescent="0.3">
      <c r="A511" s="79">
        <v>1394</v>
      </c>
      <c r="B511" s="79" t="s">
        <v>651</v>
      </c>
      <c r="C511" s="79" t="s">
        <v>893</v>
      </c>
      <c r="D511" s="79" t="s">
        <v>1121</v>
      </c>
      <c r="E511" s="80"/>
      <c r="F511" s="80"/>
      <c r="G511" s="80"/>
      <c r="H511" s="79" t="s">
        <v>3</v>
      </c>
      <c r="K511" s="79" t="s">
        <v>1104</v>
      </c>
      <c r="L511" s="72" t="s">
        <v>2</v>
      </c>
      <c r="M511" s="79" t="s">
        <v>1</v>
      </c>
      <c r="N511" s="79" t="s">
        <v>891</v>
      </c>
      <c r="Q511" s="79">
        <v>5</v>
      </c>
      <c r="R511" s="79">
        <v>8</v>
      </c>
      <c r="S511" s="79" t="s">
        <v>0</v>
      </c>
      <c r="T511" s="79" t="s">
        <v>702</v>
      </c>
      <c r="U511" s="82" t="s">
        <v>1142</v>
      </c>
      <c r="V511" s="79">
        <v>35.4</v>
      </c>
      <c r="W511" s="79" t="s">
        <v>1130</v>
      </c>
      <c r="X511" s="79">
        <v>1062000</v>
      </c>
      <c r="Y511" s="79" t="s">
        <v>823</v>
      </c>
    </row>
    <row r="512" spans="1:25" s="7" customFormat="1" hidden="1" x14ac:dyDescent="0.3">
      <c r="A512" s="18">
        <v>1187</v>
      </c>
      <c r="B512" s="18" t="s">
        <v>651</v>
      </c>
      <c r="C512" s="18" t="s">
        <v>893</v>
      </c>
      <c r="D512" s="18"/>
      <c r="E512" s="19"/>
      <c r="F512" s="44" t="s">
        <v>1164</v>
      </c>
      <c r="G512" s="44" t="s">
        <v>1243</v>
      </c>
      <c r="H512" s="46" t="s">
        <v>13</v>
      </c>
      <c r="I512" s="55">
        <v>1450</v>
      </c>
      <c r="J512" s="51">
        <f>I512*1.21</f>
        <v>1754.5</v>
      </c>
      <c r="K512" s="18"/>
      <c r="L512" s="17" t="s">
        <v>12</v>
      </c>
      <c r="M512" s="7" t="s">
        <v>1</v>
      </c>
      <c r="N512" s="18" t="s">
        <v>892</v>
      </c>
      <c r="O512" s="18"/>
      <c r="P512" s="18"/>
      <c r="Q512" s="18">
        <v>4</v>
      </c>
      <c r="R512" s="18">
        <v>8</v>
      </c>
      <c r="S512" s="18" t="s">
        <v>91</v>
      </c>
      <c r="T512" s="18" t="s">
        <v>702</v>
      </c>
      <c r="U512" s="16" t="s">
        <v>811</v>
      </c>
      <c r="V512" s="18">
        <v>740</v>
      </c>
      <c r="W512" s="18" t="s">
        <v>718</v>
      </c>
      <c r="X512" s="18">
        <v>11100</v>
      </c>
      <c r="Y512" s="18" t="s">
        <v>958</v>
      </c>
    </row>
    <row r="513" spans="1:25" s="7" customFormat="1" hidden="1" x14ac:dyDescent="0.3">
      <c r="A513" s="15">
        <v>1471</v>
      </c>
      <c r="B513" s="18" t="s">
        <v>640</v>
      </c>
      <c r="C513" s="15" t="s">
        <v>540</v>
      </c>
      <c r="D513" s="15"/>
      <c r="E513" s="11"/>
      <c r="F513" s="50" t="s">
        <v>1241</v>
      </c>
      <c r="G513" s="50" t="s">
        <v>1242</v>
      </c>
      <c r="H513" s="45" t="s">
        <v>174</v>
      </c>
      <c r="I513" s="31">
        <v>145</v>
      </c>
      <c r="J513" s="51">
        <f>I513*1.21</f>
        <v>175.45</v>
      </c>
      <c r="K513" s="15"/>
      <c r="L513" s="14" t="s">
        <v>822</v>
      </c>
      <c r="M513" s="7" t="s">
        <v>24</v>
      </c>
      <c r="N513" s="15" t="s">
        <v>880</v>
      </c>
      <c r="O513" s="15">
        <v>2</v>
      </c>
      <c r="P513" s="15">
        <v>3</v>
      </c>
      <c r="Q513" s="15">
        <v>2</v>
      </c>
      <c r="R513" s="3">
        <v>7</v>
      </c>
      <c r="S513" s="15"/>
      <c r="T513" s="18" t="s">
        <v>702</v>
      </c>
      <c r="U513" s="16">
        <v>400</v>
      </c>
      <c r="V513" s="18">
        <v>267</v>
      </c>
      <c r="W513" s="18"/>
      <c r="X513" s="18">
        <v>106800</v>
      </c>
      <c r="Y513" s="18" t="s">
        <v>958</v>
      </c>
    </row>
    <row r="514" spans="1:25" s="7" customFormat="1" hidden="1" x14ac:dyDescent="0.3">
      <c r="A514" s="15">
        <v>342</v>
      </c>
      <c r="B514" s="18" t="s">
        <v>640</v>
      </c>
      <c r="C514" s="15" t="s">
        <v>540</v>
      </c>
      <c r="D514" s="15"/>
      <c r="E514" s="11"/>
      <c r="F514" s="50" t="s">
        <v>1166</v>
      </c>
      <c r="G514" s="50" t="s">
        <v>1240</v>
      </c>
      <c r="H514" s="45" t="s">
        <v>173</v>
      </c>
      <c r="I514" s="31">
        <v>4070</v>
      </c>
      <c r="J514" s="51">
        <f>I514*1.21</f>
        <v>4924.7</v>
      </c>
      <c r="K514" s="15"/>
      <c r="L514" s="14" t="s">
        <v>172</v>
      </c>
      <c r="M514" s="7" t="s">
        <v>24</v>
      </c>
      <c r="N514" s="15" t="s">
        <v>881</v>
      </c>
      <c r="O514" s="15"/>
      <c r="P514" s="15">
        <v>2</v>
      </c>
      <c r="Q514" s="15">
        <v>4</v>
      </c>
      <c r="R514" s="3">
        <v>6</v>
      </c>
      <c r="S514" s="15"/>
      <c r="T514" s="18" t="s">
        <v>702</v>
      </c>
      <c r="U514" s="16">
        <v>15</v>
      </c>
      <c r="V514" s="18">
        <v>4925</v>
      </c>
      <c r="W514" s="18"/>
      <c r="X514" s="18">
        <v>73875</v>
      </c>
      <c r="Y514" s="18" t="s">
        <v>958</v>
      </c>
    </row>
    <row r="515" spans="1:25" s="79" customFormat="1" x14ac:dyDescent="0.3">
      <c r="B515" s="79" t="s">
        <v>1394</v>
      </c>
      <c r="C515" s="79" t="s">
        <v>1395</v>
      </c>
      <c r="D515" s="79" t="s">
        <v>1396</v>
      </c>
      <c r="E515" s="80"/>
      <c r="F515" s="80"/>
      <c r="G515" s="80" t="s">
        <v>1398</v>
      </c>
      <c r="H515" s="79" t="s">
        <v>1399</v>
      </c>
      <c r="I515" s="88">
        <v>4104</v>
      </c>
      <c r="J515" s="88">
        <f t="shared" ref="J515:J553" si="7">1.21*I515</f>
        <v>4965.84</v>
      </c>
      <c r="K515" s="79" t="s">
        <v>1400</v>
      </c>
      <c r="L515" s="72" t="s">
        <v>1401</v>
      </c>
      <c r="M515" s="79" t="s">
        <v>24</v>
      </c>
      <c r="N515" s="79" t="s">
        <v>1402</v>
      </c>
      <c r="R515" s="82"/>
      <c r="S515" s="80" t="s">
        <v>1397</v>
      </c>
      <c r="T515" s="79" t="s">
        <v>700</v>
      </c>
      <c r="U515" s="82">
        <v>5</v>
      </c>
      <c r="V515" s="84">
        <f t="shared" ref="V515:V553" si="8">J515</f>
        <v>4965.84</v>
      </c>
      <c r="X515" s="79">
        <f t="shared" ref="X515:X553" si="9">V515*U515</f>
        <v>24829.200000000001</v>
      </c>
      <c r="Y515" s="79" t="s">
        <v>823</v>
      </c>
    </row>
    <row r="516" spans="1:25" s="79" customFormat="1" x14ac:dyDescent="0.3">
      <c r="B516" s="79" t="s">
        <v>1394</v>
      </c>
      <c r="C516" s="79" t="s">
        <v>1395</v>
      </c>
      <c r="D516" s="79" t="s">
        <v>1396</v>
      </c>
      <c r="E516" s="80"/>
      <c r="F516" s="80"/>
      <c r="G516" s="80" t="s">
        <v>1403</v>
      </c>
      <c r="H516" s="79" t="s">
        <v>1404</v>
      </c>
      <c r="I516" s="88">
        <v>4104</v>
      </c>
      <c r="J516" s="88">
        <f t="shared" si="7"/>
        <v>4965.84</v>
      </c>
      <c r="K516" s="79" t="s">
        <v>1405</v>
      </c>
      <c r="L516" s="72" t="s">
        <v>1406</v>
      </c>
      <c r="M516" s="79" t="s">
        <v>24</v>
      </c>
      <c r="N516" s="79" t="s">
        <v>1402</v>
      </c>
      <c r="R516" s="82"/>
      <c r="S516" s="80" t="s">
        <v>1397</v>
      </c>
      <c r="T516" s="79" t="s">
        <v>700</v>
      </c>
      <c r="U516" s="82">
        <v>5</v>
      </c>
      <c r="V516" s="84">
        <f t="shared" si="8"/>
        <v>4965.84</v>
      </c>
      <c r="X516" s="79">
        <f t="shared" si="9"/>
        <v>24829.200000000001</v>
      </c>
      <c r="Y516" s="79" t="s">
        <v>823</v>
      </c>
    </row>
    <row r="517" spans="1:25" s="79" customFormat="1" x14ac:dyDescent="0.3">
      <c r="B517" s="79" t="s">
        <v>1394</v>
      </c>
      <c r="C517" s="79" t="s">
        <v>1395</v>
      </c>
      <c r="D517" s="79" t="s">
        <v>1396</v>
      </c>
      <c r="E517" s="80"/>
      <c r="F517" s="80"/>
      <c r="G517" s="80" t="s">
        <v>1407</v>
      </c>
      <c r="H517" s="79" t="s">
        <v>1408</v>
      </c>
      <c r="I517" s="88">
        <v>4104</v>
      </c>
      <c r="J517" s="88">
        <f t="shared" si="7"/>
        <v>4965.84</v>
      </c>
      <c r="K517" s="79" t="s">
        <v>1409</v>
      </c>
      <c r="L517" s="72" t="s">
        <v>1410</v>
      </c>
      <c r="M517" s="79" t="s">
        <v>24</v>
      </c>
      <c r="N517" s="79" t="s">
        <v>1402</v>
      </c>
      <c r="R517" s="82"/>
      <c r="S517" s="80" t="s">
        <v>1397</v>
      </c>
      <c r="T517" s="79" t="s">
        <v>700</v>
      </c>
      <c r="U517" s="82">
        <v>5</v>
      </c>
      <c r="V517" s="84">
        <f t="shared" si="8"/>
        <v>4965.84</v>
      </c>
      <c r="X517" s="79">
        <f t="shared" si="9"/>
        <v>24829.200000000001</v>
      </c>
      <c r="Y517" s="79" t="s">
        <v>823</v>
      </c>
    </row>
    <row r="518" spans="1:25" s="79" customFormat="1" x14ac:dyDescent="0.3">
      <c r="B518" s="79" t="s">
        <v>1394</v>
      </c>
      <c r="C518" s="79" t="s">
        <v>1395</v>
      </c>
      <c r="D518" s="79" t="s">
        <v>1396</v>
      </c>
      <c r="E518" s="80"/>
      <c r="F518" s="80"/>
      <c r="G518" s="80" t="s">
        <v>1411</v>
      </c>
      <c r="H518" s="79" t="s">
        <v>1412</v>
      </c>
      <c r="I518" s="88">
        <v>4104</v>
      </c>
      <c r="J518" s="88">
        <f t="shared" si="7"/>
        <v>4965.84</v>
      </c>
      <c r="K518" s="79" t="s">
        <v>1413</v>
      </c>
      <c r="L518" s="72" t="s">
        <v>1414</v>
      </c>
      <c r="M518" s="79" t="s">
        <v>24</v>
      </c>
      <c r="N518" s="79" t="s">
        <v>1402</v>
      </c>
      <c r="R518" s="82"/>
      <c r="S518" s="80" t="s">
        <v>1397</v>
      </c>
      <c r="T518" s="79" t="s">
        <v>700</v>
      </c>
      <c r="U518" s="82">
        <v>5</v>
      </c>
      <c r="V518" s="84">
        <f t="shared" si="8"/>
        <v>4965.84</v>
      </c>
      <c r="X518" s="79">
        <f t="shared" si="9"/>
        <v>24829.200000000001</v>
      </c>
      <c r="Y518" s="79" t="s">
        <v>823</v>
      </c>
    </row>
    <row r="519" spans="1:25" s="79" customFormat="1" x14ac:dyDescent="0.3">
      <c r="B519" s="79" t="s">
        <v>1394</v>
      </c>
      <c r="C519" s="79" t="s">
        <v>1395</v>
      </c>
      <c r="D519" s="79" t="s">
        <v>1396</v>
      </c>
      <c r="E519" s="80"/>
      <c r="F519" s="80"/>
      <c r="G519" s="80" t="s">
        <v>1415</v>
      </c>
      <c r="H519" s="79" t="s">
        <v>1416</v>
      </c>
      <c r="I519" s="88">
        <v>4104</v>
      </c>
      <c r="J519" s="88">
        <f t="shared" si="7"/>
        <v>4965.84</v>
      </c>
      <c r="K519" s="79" t="s">
        <v>1417</v>
      </c>
      <c r="L519" s="72" t="s">
        <v>1418</v>
      </c>
      <c r="M519" s="79" t="s">
        <v>24</v>
      </c>
      <c r="N519" s="79" t="s">
        <v>1402</v>
      </c>
      <c r="R519" s="82"/>
      <c r="S519" s="80" t="s">
        <v>1397</v>
      </c>
      <c r="T519" s="79" t="s">
        <v>700</v>
      </c>
      <c r="U519" s="82">
        <v>5</v>
      </c>
      <c r="V519" s="84">
        <f t="shared" si="8"/>
        <v>4965.84</v>
      </c>
      <c r="X519" s="79">
        <f t="shared" si="9"/>
        <v>24829.200000000001</v>
      </c>
      <c r="Y519" s="79" t="s">
        <v>823</v>
      </c>
    </row>
    <row r="520" spans="1:25" s="79" customFormat="1" x14ac:dyDescent="0.3">
      <c r="B520" s="79" t="s">
        <v>1394</v>
      </c>
      <c r="C520" s="79" t="s">
        <v>1395</v>
      </c>
      <c r="D520" s="79" t="s">
        <v>1396</v>
      </c>
      <c r="E520" s="80"/>
      <c r="F520" s="80"/>
      <c r="G520" s="80" t="s">
        <v>1419</v>
      </c>
      <c r="H520" s="79" t="s">
        <v>1420</v>
      </c>
      <c r="I520" s="88">
        <v>1653</v>
      </c>
      <c r="J520" s="88">
        <f t="shared" si="7"/>
        <v>2000.1299999999999</v>
      </c>
      <c r="K520" s="79" t="s">
        <v>1421</v>
      </c>
      <c r="L520" s="72" t="s">
        <v>1422</v>
      </c>
      <c r="M520" s="79" t="s">
        <v>24</v>
      </c>
      <c r="N520" s="79" t="s">
        <v>1402</v>
      </c>
      <c r="R520" s="82"/>
      <c r="S520" s="80" t="s">
        <v>1397</v>
      </c>
      <c r="T520" s="79" t="s">
        <v>700</v>
      </c>
      <c r="U520" s="82">
        <v>3</v>
      </c>
      <c r="V520" s="84">
        <f t="shared" si="8"/>
        <v>2000.1299999999999</v>
      </c>
      <c r="X520" s="79">
        <f t="shared" si="9"/>
        <v>6000.3899999999994</v>
      </c>
      <c r="Y520" s="79" t="s">
        <v>823</v>
      </c>
    </row>
    <row r="521" spans="1:25" s="79" customFormat="1" x14ac:dyDescent="0.3">
      <c r="B521" s="79" t="s">
        <v>1394</v>
      </c>
      <c r="C521" s="79" t="s">
        <v>1395</v>
      </c>
      <c r="D521" s="79" t="s">
        <v>1396</v>
      </c>
      <c r="E521" s="80"/>
      <c r="F521" s="80"/>
      <c r="G521" s="80" t="s">
        <v>1423</v>
      </c>
      <c r="H521" s="79" t="s">
        <v>1424</v>
      </c>
      <c r="I521" s="88">
        <v>1653</v>
      </c>
      <c r="J521" s="88">
        <f t="shared" si="7"/>
        <v>2000.1299999999999</v>
      </c>
      <c r="K521" s="79" t="s">
        <v>1425</v>
      </c>
      <c r="L521" s="72" t="s">
        <v>1426</v>
      </c>
      <c r="M521" s="79" t="s">
        <v>24</v>
      </c>
      <c r="N521" s="79" t="s">
        <v>1402</v>
      </c>
      <c r="R521" s="82"/>
      <c r="S521" s="80" t="s">
        <v>1397</v>
      </c>
      <c r="T521" s="79" t="s">
        <v>700</v>
      </c>
      <c r="U521" s="82">
        <v>3</v>
      </c>
      <c r="V521" s="84">
        <f t="shared" si="8"/>
        <v>2000.1299999999999</v>
      </c>
      <c r="X521" s="79">
        <f t="shared" si="9"/>
        <v>6000.3899999999994</v>
      </c>
      <c r="Y521" s="79" t="s">
        <v>823</v>
      </c>
    </row>
    <row r="522" spans="1:25" s="79" customFormat="1" x14ac:dyDescent="0.3">
      <c r="B522" s="79" t="s">
        <v>1394</v>
      </c>
      <c r="C522" s="79" t="s">
        <v>1395</v>
      </c>
      <c r="D522" s="79" t="s">
        <v>1396</v>
      </c>
      <c r="E522" s="80"/>
      <c r="F522" s="80"/>
      <c r="G522" s="80" t="s">
        <v>1427</v>
      </c>
      <c r="H522" s="79" t="s">
        <v>1428</v>
      </c>
      <c r="I522" s="88">
        <v>1539</v>
      </c>
      <c r="J522" s="88">
        <f t="shared" si="7"/>
        <v>1862.19</v>
      </c>
      <c r="K522" s="79" t="s">
        <v>1428</v>
      </c>
      <c r="L522" s="72" t="s">
        <v>1429</v>
      </c>
      <c r="M522" s="79" t="s">
        <v>24</v>
      </c>
      <c r="N522" s="79" t="s">
        <v>1402</v>
      </c>
      <c r="R522" s="82"/>
      <c r="S522" s="80" t="s">
        <v>1397</v>
      </c>
      <c r="T522" s="79" t="s">
        <v>700</v>
      </c>
      <c r="U522" s="82">
        <v>5</v>
      </c>
      <c r="V522" s="84">
        <f t="shared" si="8"/>
        <v>1862.19</v>
      </c>
      <c r="X522" s="79">
        <f t="shared" si="9"/>
        <v>9310.9500000000007</v>
      </c>
      <c r="Y522" s="79" t="s">
        <v>823</v>
      </c>
    </row>
    <row r="523" spans="1:25" s="79" customFormat="1" x14ac:dyDescent="0.3">
      <c r="B523" s="79" t="s">
        <v>1394</v>
      </c>
      <c r="C523" s="79" t="s">
        <v>1395</v>
      </c>
      <c r="D523" s="79" t="s">
        <v>1396</v>
      </c>
      <c r="E523" s="80"/>
      <c r="F523" s="80"/>
      <c r="G523" s="80" t="s">
        <v>1430</v>
      </c>
      <c r="H523" s="79" t="s">
        <v>1431</v>
      </c>
      <c r="I523" s="88">
        <v>3363</v>
      </c>
      <c r="J523" s="88">
        <f t="shared" si="7"/>
        <v>4069.23</v>
      </c>
      <c r="K523" s="79" t="s">
        <v>1431</v>
      </c>
      <c r="L523" s="72" t="s">
        <v>1432</v>
      </c>
      <c r="M523" s="79" t="s">
        <v>24</v>
      </c>
      <c r="N523" s="79" t="s">
        <v>1402</v>
      </c>
      <c r="R523" s="82"/>
      <c r="S523" s="80" t="s">
        <v>1397</v>
      </c>
      <c r="T523" s="79" t="s">
        <v>700</v>
      </c>
      <c r="U523" s="82">
        <v>5</v>
      </c>
      <c r="V523" s="84">
        <f t="shared" si="8"/>
        <v>4069.23</v>
      </c>
      <c r="X523" s="79">
        <f t="shared" si="9"/>
        <v>20346.150000000001</v>
      </c>
      <c r="Y523" s="79" t="s">
        <v>823</v>
      </c>
    </row>
    <row r="524" spans="1:25" s="79" customFormat="1" x14ac:dyDescent="0.3">
      <c r="B524" s="79" t="s">
        <v>1394</v>
      </c>
      <c r="C524" s="79" t="s">
        <v>1395</v>
      </c>
      <c r="D524" s="79" t="s">
        <v>1396</v>
      </c>
      <c r="E524" s="80"/>
      <c r="F524" s="80"/>
      <c r="G524" s="80" t="s">
        <v>1433</v>
      </c>
      <c r="H524" s="79" t="s">
        <v>1434</v>
      </c>
      <c r="I524" s="88">
        <v>7353</v>
      </c>
      <c r="J524" s="88">
        <f t="shared" si="7"/>
        <v>8897.1299999999992</v>
      </c>
      <c r="K524" s="79" t="s">
        <v>1434</v>
      </c>
      <c r="L524" s="72" t="s">
        <v>1435</v>
      </c>
      <c r="M524" s="79" t="s">
        <v>24</v>
      </c>
      <c r="N524" s="79" t="s">
        <v>1402</v>
      </c>
      <c r="R524" s="82"/>
      <c r="S524" s="80" t="s">
        <v>1397</v>
      </c>
      <c r="T524" s="79" t="s">
        <v>700</v>
      </c>
      <c r="U524" s="82">
        <v>3</v>
      </c>
      <c r="V524" s="84">
        <f t="shared" si="8"/>
        <v>8897.1299999999992</v>
      </c>
      <c r="X524" s="79">
        <f t="shared" si="9"/>
        <v>26691.39</v>
      </c>
      <c r="Y524" s="79" t="s">
        <v>823</v>
      </c>
    </row>
    <row r="525" spans="1:25" s="79" customFormat="1" x14ac:dyDescent="0.3">
      <c r="B525" s="79" t="s">
        <v>1394</v>
      </c>
      <c r="C525" s="79" t="s">
        <v>1395</v>
      </c>
      <c r="D525" s="79" t="s">
        <v>1396</v>
      </c>
      <c r="E525" s="80"/>
      <c r="F525" s="80"/>
      <c r="G525" s="80" t="s">
        <v>1436</v>
      </c>
      <c r="H525" s="79" t="s">
        <v>1437</v>
      </c>
      <c r="I525" s="88">
        <v>1397</v>
      </c>
      <c r="J525" s="88">
        <f t="shared" si="7"/>
        <v>1690.37</v>
      </c>
      <c r="K525" s="79" t="s">
        <v>1437</v>
      </c>
      <c r="L525" s="72" t="s">
        <v>1438</v>
      </c>
      <c r="M525" s="79" t="s">
        <v>24</v>
      </c>
      <c r="N525" s="79" t="s">
        <v>1402</v>
      </c>
      <c r="R525" s="82"/>
      <c r="S525" s="80" t="s">
        <v>1397</v>
      </c>
      <c r="T525" s="79" t="s">
        <v>700</v>
      </c>
      <c r="U525" s="82">
        <v>3</v>
      </c>
      <c r="V525" s="84">
        <f t="shared" si="8"/>
        <v>1690.37</v>
      </c>
      <c r="X525" s="79">
        <f t="shared" si="9"/>
        <v>5071.1099999999997</v>
      </c>
      <c r="Y525" s="79" t="s">
        <v>823</v>
      </c>
    </row>
    <row r="526" spans="1:25" s="79" customFormat="1" x14ac:dyDescent="0.3">
      <c r="B526" s="79" t="s">
        <v>1394</v>
      </c>
      <c r="C526" s="79" t="s">
        <v>1395</v>
      </c>
      <c r="D526" s="79" t="s">
        <v>1396</v>
      </c>
      <c r="E526" s="80"/>
      <c r="F526" s="80"/>
      <c r="G526" s="80" t="s">
        <v>1439</v>
      </c>
      <c r="H526" s="79" t="s">
        <v>1440</v>
      </c>
      <c r="I526" s="88">
        <v>2708</v>
      </c>
      <c r="J526" s="88">
        <f t="shared" si="7"/>
        <v>3276.68</v>
      </c>
      <c r="K526" s="79" t="s">
        <v>1440</v>
      </c>
      <c r="L526" s="72" t="s">
        <v>1441</v>
      </c>
      <c r="M526" s="79" t="s">
        <v>24</v>
      </c>
      <c r="N526" s="79" t="s">
        <v>1402</v>
      </c>
      <c r="R526" s="82"/>
      <c r="S526" s="80" t="s">
        <v>1397</v>
      </c>
      <c r="T526" s="79" t="s">
        <v>700</v>
      </c>
      <c r="U526" s="82">
        <v>3</v>
      </c>
      <c r="V526" s="84">
        <f t="shared" si="8"/>
        <v>3276.68</v>
      </c>
      <c r="X526" s="79">
        <f t="shared" si="9"/>
        <v>9830.0399999999991</v>
      </c>
      <c r="Y526" s="79" t="s">
        <v>823</v>
      </c>
    </row>
    <row r="527" spans="1:25" s="79" customFormat="1" x14ac:dyDescent="0.3">
      <c r="B527" s="79" t="s">
        <v>1394</v>
      </c>
      <c r="C527" s="79" t="s">
        <v>1395</v>
      </c>
      <c r="D527" s="79" t="s">
        <v>1396</v>
      </c>
      <c r="E527" s="80"/>
      <c r="F527" s="80"/>
      <c r="G527" s="80" t="s">
        <v>1442</v>
      </c>
      <c r="H527" s="79" t="s">
        <v>1443</v>
      </c>
      <c r="I527" s="88">
        <v>2850</v>
      </c>
      <c r="J527" s="88">
        <f t="shared" si="7"/>
        <v>3448.5</v>
      </c>
      <c r="K527" s="92" t="s">
        <v>1444</v>
      </c>
      <c r="L527" s="72" t="s">
        <v>1445</v>
      </c>
      <c r="M527" s="79" t="s">
        <v>24</v>
      </c>
      <c r="N527" s="79" t="s">
        <v>1402</v>
      </c>
      <c r="R527" s="82"/>
      <c r="S527" s="80" t="s">
        <v>1397</v>
      </c>
      <c r="T527" s="79" t="s">
        <v>700</v>
      </c>
      <c r="U527" s="82">
        <v>3</v>
      </c>
      <c r="V527" s="84">
        <f t="shared" si="8"/>
        <v>3448.5</v>
      </c>
      <c r="X527" s="79">
        <f t="shared" si="9"/>
        <v>10345.5</v>
      </c>
      <c r="Y527" s="79" t="s">
        <v>823</v>
      </c>
    </row>
    <row r="528" spans="1:25" s="79" customFormat="1" x14ac:dyDescent="0.3">
      <c r="B528" s="79" t="s">
        <v>1394</v>
      </c>
      <c r="C528" s="79" t="s">
        <v>1395</v>
      </c>
      <c r="D528" s="79" t="s">
        <v>1396</v>
      </c>
      <c r="E528" s="80"/>
      <c r="F528" s="80"/>
      <c r="G528" s="80" t="s">
        <v>1446</v>
      </c>
      <c r="H528" s="79" t="s">
        <v>1447</v>
      </c>
      <c r="I528" s="88">
        <v>2500</v>
      </c>
      <c r="J528" s="88">
        <f t="shared" si="7"/>
        <v>3025</v>
      </c>
      <c r="K528" s="92" t="s">
        <v>1447</v>
      </c>
      <c r="L528" s="72" t="s">
        <v>1448</v>
      </c>
      <c r="M528" s="79" t="s">
        <v>24</v>
      </c>
      <c r="N528" s="79" t="s">
        <v>1402</v>
      </c>
      <c r="R528" s="82"/>
      <c r="S528" s="80" t="s">
        <v>1397</v>
      </c>
      <c r="T528" s="79" t="s">
        <v>700</v>
      </c>
      <c r="U528" s="82">
        <v>4</v>
      </c>
      <c r="V528" s="84">
        <f t="shared" si="8"/>
        <v>3025</v>
      </c>
      <c r="X528" s="79">
        <f t="shared" si="9"/>
        <v>12100</v>
      </c>
      <c r="Y528" s="79" t="s">
        <v>823</v>
      </c>
    </row>
    <row r="529" spans="2:25" s="79" customFormat="1" x14ac:dyDescent="0.3">
      <c r="B529" s="79" t="s">
        <v>1394</v>
      </c>
      <c r="C529" s="79" t="s">
        <v>1395</v>
      </c>
      <c r="D529" s="79" t="s">
        <v>1396</v>
      </c>
      <c r="E529" s="80"/>
      <c r="F529" s="80"/>
      <c r="G529" s="80" t="s">
        <v>1449</v>
      </c>
      <c r="H529" s="79" t="s">
        <v>1450</v>
      </c>
      <c r="I529" s="88">
        <v>8294</v>
      </c>
      <c r="J529" s="88">
        <f t="shared" si="7"/>
        <v>10035.74</v>
      </c>
      <c r="K529" s="92" t="s">
        <v>1450</v>
      </c>
      <c r="L529" s="72" t="s">
        <v>1451</v>
      </c>
      <c r="M529" s="79" t="s">
        <v>24</v>
      </c>
      <c r="N529" s="79" t="s">
        <v>1402</v>
      </c>
      <c r="R529" s="82"/>
      <c r="S529" s="80" t="s">
        <v>1397</v>
      </c>
      <c r="T529" s="79" t="s">
        <v>700</v>
      </c>
      <c r="U529" s="82">
        <v>3</v>
      </c>
      <c r="V529" s="84">
        <f t="shared" si="8"/>
        <v>10035.74</v>
      </c>
      <c r="X529" s="79">
        <f t="shared" si="9"/>
        <v>30107.22</v>
      </c>
      <c r="Y529" s="79" t="s">
        <v>823</v>
      </c>
    </row>
    <row r="530" spans="2:25" s="79" customFormat="1" x14ac:dyDescent="0.3">
      <c r="B530" s="79" t="s">
        <v>1394</v>
      </c>
      <c r="C530" s="79" t="s">
        <v>1395</v>
      </c>
      <c r="D530" s="79" t="s">
        <v>1396</v>
      </c>
      <c r="E530" s="80"/>
      <c r="F530" s="80"/>
      <c r="G530" s="80" t="s">
        <v>1452</v>
      </c>
      <c r="H530" s="79" t="s">
        <v>1453</v>
      </c>
      <c r="I530" s="88">
        <v>855</v>
      </c>
      <c r="J530" s="88">
        <f t="shared" si="7"/>
        <v>1034.55</v>
      </c>
      <c r="K530" s="92" t="s">
        <v>1453</v>
      </c>
      <c r="L530" s="72" t="s">
        <v>1454</v>
      </c>
      <c r="M530" s="79" t="s">
        <v>24</v>
      </c>
      <c r="N530" s="79" t="s">
        <v>1402</v>
      </c>
      <c r="R530" s="82"/>
      <c r="S530" s="80" t="s">
        <v>1397</v>
      </c>
      <c r="T530" s="79" t="s">
        <v>700</v>
      </c>
      <c r="U530" s="82">
        <v>10</v>
      </c>
      <c r="V530" s="84">
        <f t="shared" si="8"/>
        <v>1034.55</v>
      </c>
      <c r="X530" s="79">
        <f t="shared" si="9"/>
        <v>10345.5</v>
      </c>
      <c r="Y530" s="79" t="s">
        <v>823</v>
      </c>
    </row>
    <row r="531" spans="2:25" s="79" customFormat="1" x14ac:dyDescent="0.3">
      <c r="B531" s="79" t="s">
        <v>1394</v>
      </c>
      <c r="C531" s="79" t="s">
        <v>1395</v>
      </c>
      <c r="D531" s="79" t="s">
        <v>1396</v>
      </c>
      <c r="E531" s="80"/>
      <c r="F531" s="80"/>
      <c r="G531" s="80" t="s">
        <v>1455</v>
      </c>
      <c r="H531" s="79" t="s">
        <v>1456</v>
      </c>
      <c r="I531" s="88">
        <v>855</v>
      </c>
      <c r="J531" s="88">
        <f t="shared" si="7"/>
        <v>1034.55</v>
      </c>
      <c r="K531" s="92" t="s">
        <v>1456</v>
      </c>
      <c r="L531" s="72" t="s">
        <v>1457</v>
      </c>
      <c r="M531" s="79" t="s">
        <v>24</v>
      </c>
      <c r="N531" s="79" t="s">
        <v>1402</v>
      </c>
      <c r="R531" s="82"/>
      <c r="S531" s="80" t="s">
        <v>1397</v>
      </c>
      <c r="T531" s="79" t="s">
        <v>700</v>
      </c>
      <c r="U531" s="82">
        <v>10</v>
      </c>
      <c r="V531" s="84">
        <f t="shared" si="8"/>
        <v>1034.55</v>
      </c>
      <c r="X531" s="79">
        <f t="shared" si="9"/>
        <v>10345.5</v>
      </c>
      <c r="Y531" s="79" t="s">
        <v>823</v>
      </c>
    </row>
    <row r="532" spans="2:25" s="79" customFormat="1" x14ac:dyDescent="0.3">
      <c r="B532" s="79" t="s">
        <v>1394</v>
      </c>
      <c r="C532" s="79" t="s">
        <v>1395</v>
      </c>
      <c r="D532" s="79" t="s">
        <v>1396</v>
      </c>
      <c r="E532" s="80"/>
      <c r="F532" s="80"/>
      <c r="G532" s="80" t="s">
        <v>1458</v>
      </c>
      <c r="H532" s="79" t="s">
        <v>1459</v>
      </c>
      <c r="I532" s="88">
        <v>998</v>
      </c>
      <c r="J532" s="88">
        <f t="shared" si="7"/>
        <v>1207.58</v>
      </c>
      <c r="K532" s="92" t="s">
        <v>1459</v>
      </c>
      <c r="L532" s="72" t="s">
        <v>1460</v>
      </c>
      <c r="M532" s="79" t="s">
        <v>24</v>
      </c>
      <c r="N532" s="79" t="s">
        <v>1402</v>
      </c>
      <c r="R532" s="82"/>
      <c r="S532" s="80" t="s">
        <v>1397</v>
      </c>
      <c r="T532" s="79" t="s">
        <v>700</v>
      </c>
      <c r="U532" s="82">
        <v>10</v>
      </c>
      <c r="V532" s="84">
        <f t="shared" si="8"/>
        <v>1207.58</v>
      </c>
      <c r="X532" s="79">
        <f t="shared" si="9"/>
        <v>12075.8</v>
      </c>
      <c r="Y532" s="79" t="s">
        <v>823</v>
      </c>
    </row>
    <row r="533" spans="2:25" s="79" customFormat="1" x14ac:dyDescent="0.3">
      <c r="B533" s="79" t="s">
        <v>1394</v>
      </c>
      <c r="C533" s="79" t="s">
        <v>1395</v>
      </c>
      <c r="D533" s="79" t="s">
        <v>1396</v>
      </c>
      <c r="E533" s="80"/>
      <c r="F533" s="80"/>
      <c r="G533" s="80" t="s">
        <v>1461</v>
      </c>
      <c r="H533" s="79" t="s">
        <v>1462</v>
      </c>
      <c r="I533" s="88">
        <v>855</v>
      </c>
      <c r="J533" s="88">
        <f t="shared" si="7"/>
        <v>1034.55</v>
      </c>
      <c r="K533" s="92" t="s">
        <v>1462</v>
      </c>
      <c r="L533" s="72" t="s">
        <v>1463</v>
      </c>
      <c r="M533" s="79" t="s">
        <v>24</v>
      </c>
      <c r="N533" s="79" t="s">
        <v>1402</v>
      </c>
      <c r="R533" s="82"/>
      <c r="S533" s="80" t="s">
        <v>1397</v>
      </c>
      <c r="T533" s="79" t="s">
        <v>700</v>
      </c>
      <c r="U533" s="82">
        <v>10</v>
      </c>
      <c r="V533" s="84">
        <f t="shared" si="8"/>
        <v>1034.55</v>
      </c>
      <c r="X533" s="79">
        <f t="shared" si="9"/>
        <v>10345.5</v>
      </c>
      <c r="Y533" s="79" t="s">
        <v>823</v>
      </c>
    </row>
    <row r="534" spans="2:25" s="79" customFormat="1" x14ac:dyDescent="0.3">
      <c r="B534" s="79" t="s">
        <v>1394</v>
      </c>
      <c r="C534" s="79" t="s">
        <v>1395</v>
      </c>
      <c r="D534" s="79" t="s">
        <v>1396</v>
      </c>
      <c r="E534" s="80"/>
      <c r="F534" s="80"/>
      <c r="G534" s="80" t="s">
        <v>1464</v>
      </c>
      <c r="H534" s="79" t="s">
        <v>1465</v>
      </c>
      <c r="I534" s="88">
        <v>855</v>
      </c>
      <c r="J534" s="88">
        <f t="shared" si="7"/>
        <v>1034.55</v>
      </c>
      <c r="K534" s="92" t="s">
        <v>1465</v>
      </c>
      <c r="L534" s="72" t="s">
        <v>1466</v>
      </c>
      <c r="M534" s="79" t="s">
        <v>24</v>
      </c>
      <c r="N534" s="79" t="s">
        <v>1402</v>
      </c>
      <c r="R534" s="82"/>
      <c r="S534" s="80" t="s">
        <v>1397</v>
      </c>
      <c r="T534" s="79" t="s">
        <v>700</v>
      </c>
      <c r="U534" s="82">
        <v>10</v>
      </c>
      <c r="V534" s="84">
        <f t="shared" si="8"/>
        <v>1034.55</v>
      </c>
      <c r="X534" s="79">
        <f t="shared" si="9"/>
        <v>10345.5</v>
      </c>
      <c r="Y534" s="79" t="s">
        <v>823</v>
      </c>
    </row>
    <row r="535" spans="2:25" s="79" customFormat="1" x14ac:dyDescent="0.3">
      <c r="B535" s="79" t="s">
        <v>1394</v>
      </c>
      <c r="C535" s="79" t="s">
        <v>1395</v>
      </c>
      <c r="D535" s="79" t="s">
        <v>1396</v>
      </c>
      <c r="E535" s="80"/>
      <c r="F535" s="80"/>
      <c r="G535" s="80" t="s">
        <v>1467</v>
      </c>
      <c r="H535" s="79" t="s">
        <v>1468</v>
      </c>
      <c r="I535" s="88">
        <v>998</v>
      </c>
      <c r="J535" s="88">
        <f t="shared" si="7"/>
        <v>1207.58</v>
      </c>
      <c r="K535" s="92" t="s">
        <v>1468</v>
      </c>
      <c r="L535" s="72" t="s">
        <v>1469</v>
      </c>
      <c r="M535" s="79" t="s">
        <v>24</v>
      </c>
      <c r="N535" s="79" t="s">
        <v>1402</v>
      </c>
      <c r="R535" s="82"/>
      <c r="S535" s="80" t="s">
        <v>1397</v>
      </c>
      <c r="T535" s="79" t="s">
        <v>700</v>
      </c>
      <c r="U535" s="82">
        <v>10</v>
      </c>
      <c r="V535" s="84">
        <f t="shared" si="8"/>
        <v>1207.58</v>
      </c>
      <c r="X535" s="79">
        <f t="shared" si="9"/>
        <v>12075.8</v>
      </c>
      <c r="Y535" s="79" t="s">
        <v>823</v>
      </c>
    </row>
    <row r="536" spans="2:25" s="79" customFormat="1" x14ac:dyDescent="0.3">
      <c r="B536" s="79" t="s">
        <v>1394</v>
      </c>
      <c r="C536" s="79" t="s">
        <v>1395</v>
      </c>
      <c r="D536" s="79" t="s">
        <v>1396</v>
      </c>
      <c r="E536" s="80"/>
      <c r="F536" s="80"/>
      <c r="G536" s="80" t="s">
        <v>1470</v>
      </c>
      <c r="H536" s="79" t="s">
        <v>1471</v>
      </c>
      <c r="I536" s="88">
        <v>855</v>
      </c>
      <c r="J536" s="88">
        <f t="shared" si="7"/>
        <v>1034.55</v>
      </c>
      <c r="K536" s="92" t="s">
        <v>1471</v>
      </c>
      <c r="L536" s="72" t="s">
        <v>1472</v>
      </c>
      <c r="M536" s="79" t="s">
        <v>24</v>
      </c>
      <c r="N536" s="79" t="s">
        <v>1402</v>
      </c>
      <c r="R536" s="82"/>
      <c r="S536" s="80" t="s">
        <v>1397</v>
      </c>
      <c r="T536" s="79" t="s">
        <v>700</v>
      </c>
      <c r="U536" s="82">
        <v>10</v>
      </c>
      <c r="V536" s="84">
        <f t="shared" si="8"/>
        <v>1034.55</v>
      </c>
      <c r="X536" s="79">
        <f t="shared" si="9"/>
        <v>10345.5</v>
      </c>
      <c r="Y536" s="79" t="s">
        <v>823</v>
      </c>
    </row>
    <row r="537" spans="2:25" s="79" customFormat="1" x14ac:dyDescent="0.3">
      <c r="B537" s="79" t="s">
        <v>1394</v>
      </c>
      <c r="C537" s="79" t="s">
        <v>1395</v>
      </c>
      <c r="D537" s="79" t="s">
        <v>1396</v>
      </c>
      <c r="E537" s="80"/>
      <c r="F537" s="80"/>
      <c r="G537" s="80" t="s">
        <v>1473</v>
      </c>
      <c r="H537" s="79" t="s">
        <v>1474</v>
      </c>
      <c r="I537" s="88">
        <v>855</v>
      </c>
      <c r="J537" s="88">
        <f t="shared" si="7"/>
        <v>1034.55</v>
      </c>
      <c r="K537" s="92" t="s">
        <v>1474</v>
      </c>
      <c r="L537" s="72" t="s">
        <v>1475</v>
      </c>
      <c r="M537" s="79" t="s">
        <v>24</v>
      </c>
      <c r="N537" s="79" t="s">
        <v>1402</v>
      </c>
      <c r="R537" s="82"/>
      <c r="S537" s="80" t="s">
        <v>1397</v>
      </c>
      <c r="T537" s="79" t="s">
        <v>700</v>
      </c>
      <c r="U537" s="82">
        <v>10</v>
      </c>
      <c r="V537" s="84">
        <f t="shared" si="8"/>
        <v>1034.55</v>
      </c>
      <c r="X537" s="79">
        <f t="shared" si="9"/>
        <v>10345.5</v>
      </c>
      <c r="Y537" s="79" t="s">
        <v>823</v>
      </c>
    </row>
    <row r="538" spans="2:25" s="79" customFormat="1" x14ac:dyDescent="0.3">
      <c r="B538" s="79" t="s">
        <v>1394</v>
      </c>
      <c r="C538" s="79" t="s">
        <v>1395</v>
      </c>
      <c r="D538" s="79" t="s">
        <v>1396</v>
      </c>
      <c r="E538" s="80"/>
      <c r="F538" s="80"/>
      <c r="G538" s="80" t="s">
        <v>1476</v>
      </c>
      <c r="H538" s="79" t="s">
        <v>1477</v>
      </c>
      <c r="I538" s="88">
        <v>998</v>
      </c>
      <c r="J538" s="88">
        <f t="shared" si="7"/>
        <v>1207.58</v>
      </c>
      <c r="K538" s="92" t="s">
        <v>1477</v>
      </c>
      <c r="L538" s="72" t="s">
        <v>1478</v>
      </c>
      <c r="M538" s="79" t="s">
        <v>24</v>
      </c>
      <c r="N538" s="79" t="s">
        <v>1402</v>
      </c>
      <c r="R538" s="82"/>
      <c r="S538" s="80" t="s">
        <v>1397</v>
      </c>
      <c r="T538" s="79" t="s">
        <v>700</v>
      </c>
      <c r="U538" s="82">
        <v>10</v>
      </c>
      <c r="V538" s="84">
        <f t="shared" si="8"/>
        <v>1207.58</v>
      </c>
      <c r="X538" s="79">
        <f t="shared" si="9"/>
        <v>12075.8</v>
      </c>
      <c r="Y538" s="79" t="s">
        <v>823</v>
      </c>
    </row>
    <row r="539" spans="2:25" s="79" customFormat="1" x14ac:dyDescent="0.3">
      <c r="B539" s="79" t="s">
        <v>1394</v>
      </c>
      <c r="C539" s="79" t="s">
        <v>1395</v>
      </c>
      <c r="D539" s="79" t="s">
        <v>1396</v>
      </c>
      <c r="E539" s="80"/>
      <c r="F539" s="80"/>
      <c r="G539" s="80" t="s">
        <v>1479</v>
      </c>
      <c r="H539" s="79" t="s">
        <v>1480</v>
      </c>
      <c r="I539" s="88">
        <v>855</v>
      </c>
      <c r="J539" s="88">
        <f t="shared" si="7"/>
        <v>1034.55</v>
      </c>
      <c r="K539" s="92" t="s">
        <v>1480</v>
      </c>
      <c r="L539" s="72" t="s">
        <v>1481</v>
      </c>
      <c r="M539" s="79" t="s">
        <v>24</v>
      </c>
      <c r="N539" s="79" t="s">
        <v>1402</v>
      </c>
      <c r="R539" s="82"/>
      <c r="S539" s="80" t="s">
        <v>1397</v>
      </c>
      <c r="T539" s="79" t="s">
        <v>700</v>
      </c>
      <c r="U539" s="82">
        <v>10</v>
      </c>
      <c r="V539" s="84">
        <f t="shared" si="8"/>
        <v>1034.55</v>
      </c>
      <c r="X539" s="79">
        <f t="shared" si="9"/>
        <v>10345.5</v>
      </c>
      <c r="Y539" s="79" t="s">
        <v>823</v>
      </c>
    </row>
    <row r="540" spans="2:25" s="79" customFormat="1" x14ac:dyDescent="0.3">
      <c r="B540" s="79" t="s">
        <v>1394</v>
      </c>
      <c r="C540" s="79" t="s">
        <v>1395</v>
      </c>
      <c r="D540" s="79" t="s">
        <v>1396</v>
      </c>
      <c r="E540" s="80"/>
      <c r="F540" s="80"/>
      <c r="G540" s="80" t="s">
        <v>1482</v>
      </c>
      <c r="H540" s="79" t="s">
        <v>1483</v>
      </c>
      <c r="I540" s="88">
        <v>855</v>
      </c>
      <c r="J540" s="88">
        <f t="shared" si="7"/>
        <v>1034.55</v>
      </c>
      <c r="K540" s="92" t="s">
        <v>1483</v>
      </c>
      <c r="L540" s="72" t="s">
        <v>1484</v>
      </c>
      <c r="M540" s="79" t="s">
        <v>24</v>
      </c>
      <c r="N540" s="79" t="s">
        <v>1402</v>
      </c>
      <c r="R540" s="82"/>
      <c r="S540" s="80" t="s">
        <v>1397</v>
      </c>
      <c r="T540" s="79" t="s">
        <v>700</v>
      </c>
      <c r="U540" s="82">
        <v>10</v>
      </c>
      <c r="V540" s="84">
        <f t="shared" si="8"/>
        <v>1034.55</v>
      </c>
      <c r="X540" s="79">
        <f t="shared" si="9"/>
        <v>10345.5</v>
      </c>
      <c r="Y540" s="79" t="s">
        <v>823</v>
      </c>
    </row>
    <row r="541" spans="2:25" s="79" customFormat="1" x14ac:dyDescent="0.3">
      <c r="B541" s="79" t="s">
        <v>1394</v>
      </c>
      <c r="C541" s="79" t="s">
        <v>1395</v>
      </c>
      <c r="D541" s="79" t="s">
        <v>1396</v>
      </c>
      <c r="E541" s="80"/>
      <c r="F541" s="80"/>
      <c r="G541" s="80" t="s">
        <v>1485</v>
      </c>
      <c r="H541" s="79" t="s">
        <v>1486</v>
      </c>
      <c r="I541" s="88">
        <v>998</v>
      </c>
      <c r="J541" s="88">
        <f t="shared" si="7"/>
        <v>1207.58</v>
      </c>
      <c r="K541" s="92" t="s">
        <v>1486</v>
      </c>
      <c r="L541" s="72" t="s">
        <v>1487</v>
      </c>
      <c r="M541" s="79" t="s">
        <v>24</v>
      </c>
      <c r="N541" s="79" t="s">
        <v>1402</v>
      </c>
      <c r="R541" s="82"/>
      <c r="S541" s="80" t="s">
        <v>1397</v>
      </c>
      <c r="T541" s="79" t="s">
        <v>700</v>
      </c>
      <c r="U541" s="82">
        <v>10</v>
      </c>
      <c r="V541" s="84">
        <f t="shared" si="8"/>
        <v>1207.58</v>
      </c>
      <c r="X541" s="79">
        <f t="shared" si="9"/>
        <v>12075.8</v>
      </c>
      <c r="Y541" s="79" t="s">
        <v>823</v>
      </c>
    </row>
    <row r="542" spans="2:25" s="79" customFormat="1" x14ac:dyDescent="0.3">
      <c r="B542" s="79" t="s">
        <v>1394</v>
      </c>
      <c r="C542" s="79" t="s">
        <v>1395</v>
      </c>
      <c r="D542" s="79" t="s">
        <v>1396</v>
      </c>
      <c r="E542" s="80"/>
      <c r="F542" s="80"/>
      <c r="G542" s="80" t="s">
        <v>1488</v>
      </c>
      <c r="H542" s="79" t="s">
        <v>1489</v>
      </c>
      <c r="I542" s="88">
        <v>855</v>
      </c>
      <c r="J542" s="88">
        <f t="shared" si="7"/>
        <v>1034.55</v>
      </c>
      <c r="K542" s="92" t="s">
        <v>1489</v>
      </c>
      <c r="L542" s="72" t="s">
        <v>1490</v>
      </c>
      <c r="M542" s="79" t="s">
        <v>24</v>
      </c>
      <c r="N542" s="79" t="s">
        <v>1402</v>
      </c>
      <c r="R542" s="82"/>
      <c r="S542" s="80" t="s">
        <v>1397</v>
      </c>
      <c r="T542" s="79" t="s">
        <v>700</v>
      </c>
      <c r="U542" s="82">
        <v>10</v>
      </c>
      <c r="V542" s="84">
        <f t="shared" si="8"/>
        <v>1034.55</v>
      </c>
      <c r="X542" s="79">
        <f t="shared" si="9"/>
        <v>10345.5</v>
      </c>
      <c r="Y542" s="79" t="s">
        <v>823</v>
      </c>
    </row>
    <row r="543" spans="2:25" s="79" customFormat="1" x14ac:dyDescent="0.3">
      <c r="B543" s="79" t="s">
        <v>1394</v>
      </c>
      <c r="C543" s="79" t="s">
        <v>1395</v>
      </c>
      <c r="D543" s="79" t="s">
        <v>1396</v>
      </c>
      <c r="E543" s="80"/>
      <c r="F543" s="80"/>
      <c r="G543" s="80" t="s">
        <v>1491</v>
      </c>
      <c r="H543" s="79" t="s">
        <v>1492</v>
      </c>
      <c r="I543" s="88">
        <v>855</v>
      </c>
      <c r="J543" s="88">
        <f t="shared" si="7"/>
        <v>1034.55</v>
      </c>
      <c r="K543" s="92" t="s">
        <v>1492</v>
      </c>
      <c r="L543" s="72" t="s">
        <v>1493</v>
      </c>
      <c r="M543" s="79" t="s">
        <v>24</v>
      </c>
      <c r="N543" s="79" t="s">
        <v>1402</v>
      </c>
      <c r="R543" s="82"/>
      <c r="S543" s="80" t="s">
        <v>1397</v>
      </c>
      <c r="T543" s="79" t="s">
        <v>700</v>
      </c>
      <c r="U543" s="82">
        <v>10</v>
      </c>
      <c r="V543" s="84">
        <f t="shared" si="8"/>
        <v>1034.55</v>
      </c>
      <c r="X543" s="79">
        <f t="shared" si="9"/>
        <v>10345.5</v>
      </c>
      <c r="Y543" s="79" t="s">
        <v>823</v>
      </c>
    </row>
    <row r="544" spans="2:25" s="79" customFormat="1" x14ac:dyDescent="0.3">
      <c r="B544" s="79" t="s">
        <v>1394</v>
      </c>
      <c r="C544" s="79" t="s">
        <v>1395</v>
      </c>
      <c r="D544" s="79" t="s">
        <v>1396</v>
      </c>
      <c r="E544" s="80"/>
      <c r="F544" s="80"/>
      <c r="G544" s="80" t="s">
        <v>1494</v>
      </c>
      <c r="H544" s="79" t="s">
        <v>1495</v>
      </c>
      <c r="I544" s="88">
        <v>998</v>
      </c>
      <c r="J544" s="88">
        <f t="shared" si="7"/>
        <v>1207.58</v>
      </c>
      <c r="K544" s="92" t="s">
        <v>1495</v>
      </c>
      <c r="L544" s="72" t="s">
        <v>1496</v>
      </c>
      <c r="M544" s="79" t="s">
        <v>24</v>
      </c>
      <c r="N544" s="79" t="s">
        <v>1402</v>
      </c>
      <c r="R544" s="82"/>
      <c r="S544" s="80" t="s">
        <v>1397</v>
      </c>
      <c r="T544" s="79" t="s">
        <v>700</v>
      </c>
      <c r="U544" s="82">
        <v>10</v>
      </c>
      <c r="V544" s="84">
        <f t="shared" si="8"/>
        <v>1207.58</v>
      </c>
      <c r="X544" s="79">
        <f t="shared" si="9"/>
        <v>12075.8</v>
      </c>
      <c r="Y544" s="79" t="s">
        <v>823</v>
      </c>
    </row>
    <row r="545" spans="2:25" s="79" customFormat="1" x14ac:dyDescent="0.3">
      <c r="B545" s="79" t="s">
        <v>1394</v>
      </c>
      <c r="C545" s="79" t="s">
        <v>1395</v>
      </c>
      <c r="D545" s="79" t="s">
        <v>1396</v>
      </c>
      <c r="E545" s="80"/>
      <c r="F545" s="80"/>
      <c r="G545" s="80" t="s">
        <v>1497</v>
      </c>
      <c r="H545" s="79" t="s">
        <v>1498</v>
      </c>
      <c r="I545" s="88">
        <v>2252</v>
      </c>
      <c r="J545" s="88">
        <f t="shared" si="7"/>
        <v>2724.92</v>
      </c>
      <c r="K545" s="92" t="s">
        <v>1498</v>
      </c>
      <c r="L545" s="72" t="s">
        <v>1499</v>
      </c>
      <c r="M545" s="79" t="s">
        <v>24</v>
      </c>
      <c r="N545" s="79" t="s">
        <v>1402</v>
      </c>
      <c r="R545" s="82"/>
      <c r="S545" s="80" t="s">
        <v>1397</v>
      </c>
      <c r="T545" s="79" t="s">
        <v>700</v>
      </c>
      <c r="U545" s="82">
        <v>4</v>
      </c>
      <c r="V545" s="84">
        <f t="shared" si="8"/>
        <v>2724.92</v>
      </c>
      <c r="X545" s="79">
        <f t="shared" si="9"/>
        <v>10899.68</v>
      </c>
      <c r="Y545" s="79" t="s">
        <v>823</v>
      </c>
    </row>
    <row r="546" spans="2:25" s="79" customFormat="1" x14ac:dyDescent="0.3">
      <c r="B546" s="79" t="s">
        <v>1394</v>
      </c>
      <c r="C546" s="79" t="s">
        <v>1395</v>
      </c>
      <c r="D546" s="79" t="s">
        <v>1396</v>
      </c>
      <c r="E546" s="80"/>
      <c r="F546" s="80"/>
      <c r="G546" s="80" t="s">
        <v>1500</v>
      </c>
      <c r="H546" s="79" t="s">
        <v>1501</v>
      </c>
      <c r="I546" s="88">
        <v>2366</v>
      </c>
      <c r="J546" s="88">
        <f t="shared" si="7"/>
        <v>2862.86</v>
      </c>
      <c r="K546" s="92" t="s">
        <v>1501</v>
      </c>
      <c r="L546" s="72" t="s">
        <v>1502</v>
      </c>
      <c r="M546" s="79" t="s">
        <v>24</v>
      </c>
      <c r="N546" s="79" t="s">
        <v>1402</v>
      </c>
      <c r="R546" s="82"/>
      <c r="S546" s="80" t="s">
        <v>1397</v>
      </c>
      <c r="T546" s="79" t="s">
        <v>700</v>
      </c>
      <c r="U546" s="82">
        <v>4</v>
      </c>
      <c r="V546" s="84">
        <f t="shared" si="8"/>
        <v>2862.86</v>
      </c>
      <c r="X546" s="79">
        <f t="shared" si="9"/>
        <v>11451.44</v>
      </c>
      <c r="Y546" s="79" t="s">
        <v>823</v>
      </c>
    </row>
    <row r="547" spans="2:25" s="79" customFormat="1" x14ac:dyDescent="0.3">
      <c r="B547" s="79" t="s">
        <v>1394</v>
      </c>
      <c r="C547" s="79" t="s">
        <v>1395</v>
      </c>
      <c r="D547" s="79" t="s">
        <v>1396</v>
      </c>
      <c r="E547" s="80"/>
      <c r="F547" s="80"/>
      <c r="G547" s="80" t="s">
        <v>1503</v>
      </c>
      <c r="H547" s="79" t="s">
        <v>1504</v>
      </c>
      <c r="I547" s="88">
        <v>2252</v>
      </c>
      <c r="J547" s="88">
        <f t="shared" si="7"/>
        <v>2724.92</v>
      </c>
      <c r="K547" s="92" t="s">
        <v>1504</v>
      </c>
      <c r="L547" s="72" t="s">
        <v>1505</v>
      </c>
      <c r="M547" s="79" t="s">
        <v>24</v>
      </c>
      <c r="N547" s="79" t="s">
        <v>1402</v>
      </c>
      <c r="R547" s="82"/>
      <c r="S547" s="80" t="s">
        <v>1397</v>
      </c>
      <c r="T547" s="79" t="s">
        <v>700</v>
      </c>
      <c r="U547" s="82">
        <v>4</v>
      </c>
      <c r="V547" s="84">
        <f t="shared" si="8"/>
        <v>2724.92</v>
      </c>
      <c r="X547" s="79">
        <f t="shared" si="9"/>
        <v>10899.68</v>
      </c>
      <c r="Y547" s="79" t="s">
        <v>823</v>
      </c>
    </row>
    <row r="548" spans="2:25" s="79" customFormat="1" x14ac:dyDescent="0.3">
      <c r="B548" s="79" t="s">
        <v>1394</v>
      </c>
      <c r="C548" s="79" t="s">
        <v>1395</v>
      </c>
      <c r="D548" s="79" t="s">
        <v>1396</v>
      </c>
      <c r="E548" s="80"/>
      <c r="F548" s="80"/>
      <c r="G548" s="80" t="s">
        <v>1506</v>
      </c>
      <c r="H548" s="79" t="s">
        <v>1507</v>
      </c>
      <c r="I548" s="88">
        <v>2366</v>
      </c>
      <c r="J548" s="88">
        <f t="shared" si="7"/>
        <v>2862.86</v>
      </c>
      <c r="K548" s="92" t="s">
        <v>1507</v>
      </c>
      <c r="L548" s="72" t="s">
        <v>1508</v>
      </c>
      <c r="M548" s="79" t="s">
        <v>24</v>
      </c>
      <c r="N548" s="79" t="s">
        <v>1402</v>
      </c>
      <c r="R548" s="82"/>
      <c r="S548" s="80" t="s">
        <v>1397</v>
      </c>
      <c r="T548" s="79" t="s">
        <v>700</v>
      </c>
      <c r="U548" s="82">
        <v>4</v>
      </c>
      <c r="V548" s="84">
        <f t="shared" si="8"/>
        <v>2862.86</v>
      </c>
      <c r="X548" s="79">
        <f t="shared" si="9"/>
        <v>11451.44</v>
      </c>
      <c r="Y548" s="79" t="s">
        <v>823</v>
      </c>
    </row>
    <row r="549" spans="2:25" s="79" customFormat="1" x14ac:dyDescent="0.3">
      <c r="B549" s="79" t="s">
        <v>1394</v>
      </c>
      <c r="C549" s="79" t="s">
        <v>1395</v>
      </c>
      <c r="D549" s="79" t="s">
        <v>1396</v>
      </c>
      <c r="E549" s="80"/>
      <c r="F549" s="80"/>
      <c r="G549" s="80" t="s">
        <v>1509</v>
      </c>
      <c r="H549" s="79" t="s">
        <v>1510</v>
      </c>
      <c r="I549" s="88">
        <v>2280</v>
      </c>
      <c r="J549" s="88">
        <f t="shared" si="7"/>
        <v>2758.7999999999997</v>
      </c>
      <c r="K549" s="92" t="s">
        <v>1510</v>
      </c>
      <c r="L549" s="72" t="s">
        <v>1511</v>
      </c>
      <c r="M549" s="79" t="s">
        <v>24</v>
      </c>
      <c r="N549" s="79" t="s">
        <v>1402</v>
      </c>
      <c r="R549" s="82"/>
      <c r="S549" s="80" t="s">
        <v>1397</v>
      </c>
      <c r="T549" s="79" t="s">
        <v>700</v>
      </c>
      <c r="U549" s="82">
        <v>3</v>
      </c>
      <c r="V549" s="84">
        <f t="shared" si="8"/>
        <v>2758.7999999999997</v>
      </c>
      <c r="X549" s="79">
        <f t="shared" si="9"/>
        <v>8276.4</v>
      </c>
      <c r="Y549" s="79" t="s">
        <v>823</v>
      </c>
    </row>
    <row r="550" spans="2:25" s="79" customFormat="1" x14ac:dyDescent="0.3">
      <c r="B550" s="79" t="s">
        <v>1394</v>
      </c>
      <c r="C550" s="79" t="s">
        <v>1395</v>
      </c>
      <c r="D550" s="79" t="s">
        <v>1396</v>
      </c>
      <c r="E550" s="80"/>
      <c r="F550" s="80"/>
      <c r="G550" s="80" t="s">
        <v>1512</v>
      </c>
      <c r="H550" s="79" t="s">
        <v>1513</v>
      </c>
      <c r="I550" s="88">
        <v>2280</v>
      </c>
      <c r="J550" s="88">
        <f t="shared" si="7"/>
        <v>2758.7999999999997</v>
      </c>
      <c r="K550" s="92" t="s">
        <v>1513</v>
      </c>
      <c r="L550" s="72" t="s">
        <v>1514</v>
      </c>
      <c r="M550" s="79" t="s">
        <v>24</v>
      </c>
      <c r="N550" s="79" t="s">
        <v>1402</v>
      </c>
      <c r="R550" s="82"/>
      <c r="S550" s="80" t="s">
        <v>1397</v>
      </c>
      <c r="T550" s="79" t="s">
        <v>700</v>
      </c>
      <c r="U550" s="82">
        <v>3</v>
      </c>
      <c r="V550" s="84">
        <f t="shared" si="8"/>
        <v>2758.7999999999997</v>
      </c>
      <c r="X550" s="79">
        <f t="shared" si="9"/>
        <v>8276.4</v>
      </c>
      <c r="Y550" s="79" t="s">
        <v>823</v>
      </c>
    </row>
    <row r="551" spans="2:25" s="79" customFormat="1" x14ac:dyDescent="0.3">
      <c r="B551" s="79" t="s">
        <v>1394</v>
      </c>
      <c r="C551" s="79" t="s">
        <v>1395</v>
      </c>
      <c r="D551" s="79" t="s">
        <v>1396</v>
      </c>
      <c r="E551" s="80"/>
      <c r="F551" s="80"/>
      <c r="G551" s="80" t="s">
        <v>1515</v>
      </c>
      <c r="H551" s="93" t="s">
        <v>1516</v>
      </c>
      <c r="I551" s="88">
        <v>1824</v>
      </c>
      <c r="J551" s="88">
        <f t="shared" si="7"/>
        <v>2207.04</v>
      </c>
      <c r="K551" s="92" t="s">
        <v>1516</v>
      </c>
      <c r="L551" s="72" t="s">
        <v>1517</v>
      </c>
      <c r="M551" s="79" t="s">
        <v>24</v>
      </c>
      <c r="N551" s="79" t="s">
        <v>1402</v>
      </c>
      <c r="R551" s="82"/>
      <c r="S551" s="80" t="s">
        <v>1397</v>
      </c>
      <c r="T551" s="79" t="s">
        <v>700</v>
      </c>
      <c r="U551" s="82">
        <v>3</v>
      </c>
      <c r="V551" s="84">
        <f t="shared" si="8"/>
        <v>2207.04</v>
      </c>
      <c r="X551" s="79">
        <f t="shared" si="9"/>
        <v>6621.12</v>
      </c>
      <c r="Y551" s="79" t="s">
        <v>823</v>
      </c>
    </row>
    <row r="552" spans="2:25" s="79" customFormat="1" x14ac:dyDescent="0.3">
      <c r="B552" s="79" t="s">
        <v>1394</v>
      </c>
      <c r="C552" s="79" t="s">
        <v>1395</v>
      </c>
      <c r="D552" s="79" t="s">
        <v>1396</v>
      </c>
      <c r="E552" s="80"/>
      <c r="F552" s="80"/>
      <c r="G552" s="80" t="s">
        <v>1518</v>
      </c>
      <c r="H552" s="93" t="s">
        <v>1519</v>
      </c>
      <c r="I552" s="88">
        <v>1824</v>
      </c>
      <c r="J552" s="88">
        <f t="shared" si="7"/>
        <v>2207.04</v>
      </c>
      <c r="K552" s="92" t="s">
        <v>1519</v>
      </c>
      <c r="L552" s="72" t="s">
        <v>1520</v>
      </c>
      <c r="M552" s="79" t="s">
        <v>24</v>
      </c>
      <c r="N552" s="79" t="s">
        <v>1402</v>
      </c>
      <c r="R552" s="82"/>
      <c r="S552" s="80" t="s">
        <v>1397</v>
      </c>
      <c r="T552" s="79" t="s">
        <v>700</v>
      </c>
      <c r="U552" s="82">
        <v>3</v>
      </c>
      <c r="V552" s="84">
        <f t="shared" si="8"/>
        <v>2207.04</v>
      </c>
      <c r="X552" s="79">
        <f t="shared" si="9"/>
        <v>6621.12</v>
      </c>
      <c r="Y552" s="79" t="s">
        <v>823</v>
      </c>
    </row>
    <row r="553" spans="2:25" s="79" customFormat="1" x14ac:dyDescent="0.3">
      <c r="B553" s="79" t="s">
        <v>1394</v>
      </c>
      <c r="C553" s="79" t="s">
        <v>1395</v>
      </c>
      <c r="D553" s="79" t="s">
        <v>1396</v>
      </c>
      <c r="E553" s="80"/>
      <c r="F553" s="80"/>
      <c r="G553" s="80" t="s">
        <v>1521</v>
      </c>
      <c r="H553" s="93" t="s">
        <v>1522</v>
      </c>
      <c r="I553" s="88">
        <v>5700</v>
      </c>
      <c r="J553" s="88">
        <f t="shared" si="7"/>
        <v>6897</v>
      </c>
      <c r="K553" s="92" t="s">
        <v>1523</v>
      </c>
      <c r="L553" s="72" t="s">
        <v>1524</v>
      </c>
      <c r="M553" s="79" t="s">
        <v>24</v>
      </c>
      <c r="N553" s="79" t="s">
        <v>1402</v>
      </c>
      <c r="R553" s="82"/>
      <c r="S553" s="80" t="s">
        <v>1397</v>
      </c>
      <c r="T553" s="79" t="s">
        <v>700</v>
      </c>
      <c r="U553" s="82">
        <v>10</v>
      </c>
      <c r="V553" s="84">
        <f t="shared" si="8"/>
        <v>6897</v>
      </c>
      <c r="X553" s="79">
        <f t="shared" si="9"/>
        <v>68970</v>
      </c>
      <c r="Y553" s="79" t="s">
        <v>823</v>
      </c>
    </row>
  </sheetData>
  <autoFilter ref="A1:Y553">
    <filterColumn colId="24">
      <filters>
        <filter val="soutěžit"/>
        <filter val="vzmr"/>
      </filters>
    </filterColumn>
    <sortState ref="A302:Y389">
      <sortCondition ref="N1:N553"/>
    </sortState>
  </autoFilter>
  <sortState ref="A2:AD504">
    <sortCondition ref="C2:C504"/>
    <sortCondition ref="N2:N504"/>
  </sortState>
  <pageMargins left="0.7" right="0.7" top="0.75" bottom="0.75" header="0.3" footer="0.3"/>
  <pageSetup orientation="portrait" r:id="rId1"/>
  <ignoredErrors>
    <ignoredError sqref="G5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2"/>
  <sheetViews>
    <sheetView topLeftCell="B55" workbookViewId="0">
      <selection activeCell="H73" sqref="H73"/>
    </sheetView>
  </sheetViews>
  <sheetFormatPr defaultRowHeight="14.4" x14ac:dyDescent="0.3"/>
  <cols>
    <col min="2" max="2" width="47.44140625" bestFit="1" customWidth="1"/>
    <col min="3" max="3" width="26.88671875" customWidth="1"/>
    <col min="4" max="4" width="18.21875" bestFit="1" customWidth="1"/>
    <col min="5" max="5" width="7.44140625" bestFit="1" customWidth="1"/>
    <col min="7" max="7" width="47.44140625" bestFit="1" customWidth="1"/>
    <col min="8" max="8" width="27.33203125" style="67" bestFit="1" customWidth="1"/>
  </cols>
  <sheetData>
    <row r="1" spans="2:10" x14ac:dyDescent="0.3">
      <c r="B1" s="66" t="s">
        <v>1545</v>
      </c>
      <c r="G1" s="66" t="s">
        <v>1544</v>
      </c>
    </row>
    <row r="2" spans="2:10" ht="43.2" x14ac:dyDescent="0.3">
      <c r="B2" s="9" t="s">
        <v>908</v>
      </c>
      <c r="C2" s="9" t="s">
        <v>909</v>
      </c>
      <c r="D2" s="9" t="s">
        <v>910</v>
      </c>
      <c r="E2" s="9" t="s">
        <v>915</v>
      </c>
      <c r="G2" s="70" t="s">
        <v>908</v>
      </c>
      <c r="H2" s="71" t="s">
        <v>1546</v>
      </c>
      <c r="I2" s="70" t="s">
        <v>910</v>
      </c>
      <c r="J2" s="70" t="s">
        <v>1547</v>
      </c>
    </row>
    <row r="3" spans="2:10" x14ac:dyDescent="0.3">
      <c r="B3" s="5" t="s">
        <v>840</v>
      </c>
      <c r="C3" s="8">
        <v>143433.4</v>
      </c>
      <c r="D3" s="27">
        <v>9</v>
      </c>
      <c r="E3" s="20" t="s">
        <v>823</v>
      </c>
      <c r="G3" s="5" t="s">
        <v>840</v>
      </c>
      <c r="H3" s="67">
        <v>143433.4</v>
      </c>
      <c r="I3" s="27">
        <v>9</v>
      </c>
      <c r="J3" t="s">
        <v>823</v>
      </c>
    </row>
    <row r="4" spans="2:10" x14ac:dyDescent="0.3">
      <c r="B4" s="14" t="s">
        <v>852</v>
      </c>
      <c r="C4" s="42">
        <v>628284</v>
      </c>
      <c r="D4" s="38">
        <v>12</v>
      </c>
      <c r="E4" s="20" t="s">
        <v>823</v>
      </c>
      <c r="G4" s="5" t="s">
        <v>852</v>
      </c>
      <c r="H4" s="67">
        <v>628284</v>
      </c>
      <c r="I4" s="27">
        <v>12</v>
      </c>
      <c r="J4" s="20" t="s">
        <v>823</v>
      </c>
    </row>
    <row r="5" spans="2:10" x14ac:dyDescent="0.3">
      <c r="B5" s="39" t="s">
        <v>854</v>
      </c>
      <c r="C5" s="43">
        <v>666911</v>
      </c>
      <c r="D5" s="41">
        <v>9</v>
      </c>
      <c r="E5" s="20" t="s">
        <v>823</v>
      </c>
      <c r="G5" s="5" t="s">
        <v>854</v>
      </c>
      <c r="H5" s="67">
        <v>666911</v>
      </c>
      <c r="I5" s="27">
        <v>9</v>
      </c>
      <c r="J5" s="20" t="s">
        <v>823</v>
      </c>
    </row>
    <row r="6" spans="2:10" x14ac:dyDescent="0.3">
      <c r="B6" s="14" t="s">
        <v>836</v>
      </c>
      <c r="C6" s="42">
        <v>1415650</v>
      </c>
      <c r="D6" s="38">
        <v>16</v>
      </c>
      <c r="E6" s="20" t="s">
        <v>823</v>
      </c>
      <c r="G6" s="5" t="s">
        <v>836</v>
      </c>
      <c r="H6" s="67">
        <v>1415650</v>
      </c>
      <c r="I6" s="27">
        <v>16</v>
      </c>
      <c r="J6" s="20" t="s">
        <v>823</v>
      </c>
    </row>
    <row r="7" spans="2:10" x14ac:dyDescent="0.3">
      <c r="B7" s="14" t="s">
        <v>835</v>
      </c>
      <c r="C7" s="42">
        <v>1622580</v>
      </c>
      <c r="D7" s="38">
        <v>3</v>
      </c>
      <c r="E7" s="20" t="s">
        <v>823</v>
      </c>
      <c r="G7" s="5" t="s">
        <v>835</v>
      </c>
      <c r="H7" s="67">
        <v>1822568.8</v>
      </c>
      <c r="I7" s="27">
        <v>5</v>
      </c>
      <c r="J7" s="20" t="s">
        <v>823</v>
      </c>
    </row>
    <row r="8" spans="2:10" x14ac:dyDescent="0.3">
      <c r="B8" s="14" t="s">
        <v>839</v>
      </c>
      <c r="C8" s="42">
        <v>2000000</v>
      </c>
      <c r="D8" s="38">
        <v>1</v>
      </c>
      <c r="E8" s="20" t="s">
        <v>823</v>
      </c>
      <c r="G8" s="5" t="s">
        <v>839</v>
      </c>
      <c r="H8" s="67">
        <v>2000000</v>
      </c>
      <c r="I8" s="27">
        <v>1</v>
      </c>
      <c r="J8" s="20" t="s">
        <v>823</v>
      </c>
    </row>
    <row r="9" spans="2:10" s="20" customFormat="1" x14ac:dyDescent="0.3">
      <c r="B9" s="14" t="s">
        <v>845</v>
      </c>
      <c r="C9" s="42">
        <v>2969098</v>
      </c>
      <c r="D9" s="38">
        <v>57</v>
      </c>
      <c r="E9" s="20" t="s">
        <v>823</v>
      </c>
      <c r="G9" s="5" t="s">
        <v>845</v>
      </c>
      <c r="H9" s="67">
        <v>3052623</v>
      </c>
      <c r="I9" s="27">
        <v>61</v>
      </c>
      <c r="J9" s="20" t="s">
        <v>823</v>
      </c>
    </row>
    <row r="10" spans="2:10" x14ac:dyDescent="0.3">
      <c r="B10" s="5" t="s">
        <v>846</v>
      </c>
      <c r="C10" s="8">
        <v>345220</v>
      </c>
      <c r="D10" s="27">
        <v>9</v>
      </c>
      <c r="E10" s="20" t="s">
        <v>823</v>
      </c>
      <c r="G10" s="5" t="s">
        <v>846</v>
      </c>
      <c r="H10" s="67">
        <v>345220</v>
      </c>
      <c r="I10" s="27">
        <v>9</v>
      </c>
      <c r="J10" s="20" t="s">
        <v>823</v>
      </c>
    </row>
    <row r="11" spans="2:10" x14ac:dyDescent="0.3">
      <c r="B11" s="14" t="s">
        <v>847</v>
      </c>
      <c r="C11" s="42">
        <v>510859.82999999996</v>
      </c>
      <c r="D11" s="38">
        <v>17</v>
      </c>
      <c r="E11" s="20" t="s">
        <v>823</v>
      </c>
      <c r="G11" s="5" t="s">
        <v>847</v>
      </c>
      <c r="H11" s="67">
        <v>510859.82999999996</v>
      </c>
      <c r="I11" s="27">
        <v>17</v>
      </c>
      <c r="J11" s="20" t="s">
        <v>823</v>
      </c>
    </row>
    <row r="12" spans="2:10" x14ac:dyDescent="0.3">
      <c r="B12" s="14" t="s">
        <v>849</v>
      </c>
      <c r="C12" s="42">
        <v>1129130</v>
      </c>
      <c r="D12" s="38">
        <v>5</v>
      </c>
      <c r="E12" s="20" t="s">
        <v>823</v>
      </c>
      <c r="G12" s="5" t="s">
        <v>849</v>
      </c>
      <c r="H12" s="67">
        <v>1129130</v>
      </c>
      <c r="I12" s="27">
        <v>5</v>
      </c>
      <c r="J12" s="20" t="s">
        <v>823</v>
      </c>
    </row>
    <row r="13" spans="2:10" x14ac:dyDescent="0.3">
      <c r="B13" s="5" t="s">
        <v>864</v>
      </c>
      <c r="C13" s="8">
        <v>394437.5</v>
      </c>
      <c r="D13" s="27">
        <v>7</v>
      </c>
      <c r="E13" s="20" t="s">
        <v>823</v>
      </c>
      <c r="G13" s="5" t="s">
        <v>864</v>
      </c>
      <c r="H13" s="67">
        <v>394437.5</v>
      </c>
      <c r="I13" s="27">
        <v>7</v>
      </c>
      <c r="J13" s="20" t="s">
        <v>823</v>
      </c>
    </row>
    <row r="14" spans="2:10" x14ac:dyDescent="0.3">
      <c r="B14" s="14" t="s">
        <v>865</v>
      </c>
      <c r="C14" s="42">
        <v>1795836</v>
      </c>
      <c r="D14" s="38">
        <v>25</v>
      </c>
      <c r="E14" s="20" t="s">
        <v>823</v>
      </c>
      <c r="G14" s="5" t="s">
        <v>865</v>
      </c>
      <c r="H14" s="67">
        <v>1795836</v>
      </c>
      <c r="I14" s="27">
        <v>25</v>
      </c>
      <c r="J14" s="20" t="s">
        <v>823</v>
      </c>
    </row>
    <row r="15" spans="2:10" x14ac:dyDescent="0.3">
      <c r="B15" s="14" t="s">
        <v>911</v>
      </c>
      <c r="C15" s="42">
        <v>4000000</v>
      </c>
      <c r="D15" s="15"/>
      <c r="E15" s="20" t="s">
        <v>823</v>
      </c>
      <c r="G15" s="14" t="s">
        <v>911</v>
      </c>
      <c r="H15" s="69">
        <v>4000000</v>
      </c>
      <c r="I15" s="15"/>
      <c r="J15" s="20" t="s">
        <v>823</v>
      </c>
    </row>
    <row r="16" spans="2:10" x14ac:dyDescent="0.3">
      <c r="B16" s="14" t="s">
        <v>912</v>
      </c>
      <c r="C16" s="42">
        <v>2800000</v>
      </c>
      <c r="D16" s="15"/>
      <c r="E16" s="20" t="s">
        <v>823</v>
      </c>
      <c r="G16" s="14" t="s">
        <v>912</v>
      </c>
      <c r="H16" s="69">
        <v>2800000</v>
      </c>
      <c r="I16" s="15"/>
      <c r="J16" s="20" t="s">
        <v>823</v>
      </c>
    </row>
    <row r="17" spans="2:10" x14ac:dyDescent="0.3">
      <c r="B17" s="14" t="s">
        <v>861</v>
      </c>
      <c r="C17" s="42">
        <v>414661.71999999991</v>
      </c>
      <c r="D17" s="38">
        <v>21</v>
      </c>
      <c r="E17" s="20" t="s">
        <v>823</v>
      </c>
      <c r="G17" s="5" t="s">
        <v>861</v>
      </c>
      <c r="H17" s="67">
        <v>414661.71999999991</v>
      </c>
      <c r="I17" s="27">
        <v>21</v>
      </c>
      <c r="J17" s="20" t="s">
        <v>823</v>
      </c>
    </row>
    <row r="18" spans="2:10" x14ac:dyDescent="0.3">
      <c r="B18" s="5" t="s">
        <v>862</v>
      </c>
      <c r="C18" s="8">
        <v>99500</v>
      </c>
      <c r="D18" s="27">
        <v>2</v>
      </c>
      <c r="E18" s="20" t="s">
        <v>823</v>
      </c>
      <c r="G18" s="5" t="s">
        <v>862</v>
      </c>
      <c r="H18" s="67">
        <v>99500</v>
      </c>
      <c r="I18" s="27">
        <v>2</v>
      </c>
      <c r="J18" s="20" t="s">
        <v>823</v>
      </c>
    </row>
    <row r="19" spans="2:10" x14ac:dyDescent="0.3">
      <c r="B19" s="14" t="s">
        <v>863</v>
      </c>
      <c r="C19" s="42">
        <v>1721636</v>
      </c>
      <c r="D19" s="38">
        <v>1</v>
      </c>
      <c r="E19" s="20" t="s">
        <v>823</v>
      </c>
      <c r="G19" s="5" t="s">
        <v>863</v>
      </c>
      <c r="H19" s="67">
        <v>1721636</v>
      </c>
      <c r="I19" s="27">
        <v>1</v>
      </c>
      <c r="J19" s="20" t="s">
        <v>823</v>
      </c>
    </row>
    <row r="20" spans="2:10" x14ac:dyDescent="0.3">
      <c r="B20" s="14" t="s">
        <v>860</v>
      </c>
      <c r="C20" s="42">
        <v>728340</v>
      </c>
      <c r="D20" s="38">
        <v>15</v>
      </c>
      <c r="E20" s="20" t="s">
        <v>823</v>
      </c>
      <c r="G20" s="5" t="s">
        <v>860</v>
      </c>
      <c r="H20" s="67">
        <v>728340</v>
      </c>
      <c r="I20" s="27">
        <v>15</v>
      </c>
      <c r="J20" s="20" t="s">
        <v>823</v>
      </c>
    </row>
    <row r="21" spans="2:10" x14ac:dyDescent="0.3">
      <c r="B21" s="14" t="s">
        <v>868</v>
      </c>
      <c r="C21" s="42">
        <v>888005</v>
      </c>
      <c r="D21" s="38">
        <v>7</v>
      </c>
      <c r="E21" s="20" t="s">
        <v>823</v>
      </c>
      <c r="G21" s="5" t="s">
        <v>868</v>
      </c>
      <c r="H21" s="67">
        <v>888005</v>
      </c>
      <c r="I21" s="27">
        <v>7</v>
      </c>
      <c r="J21" s="20" t="s">
        <v>823</v>
      </c>
    </row>
    <row r="22" spans="2:10" x14ac:dyDescent="0.3">
      <c r="B22" s="14" t="s">
        <v>869</v>
      </c>
      <c r="C22" s="42">
        <v>1155520</v>
      </c>
      <c r="D22" s="38">
        <v>44</v>
      </c>
      <c r="E22" s="20" t="s">
        <v>823</v>
      </c>
      <c r="G22" s="5" t="s">
        <v>869</v>
      </c>
      <c r="H22" s="67">
        <v>1155520</v>
      </c>
      <c r="I22" s="27">
        <v>44</v>
      </c>
      <c r="J22" s="20" t="s">
        <v>823</v>
      </c>
    </row>
    <row r="23" spans="2:10" x14ac:dyDescent="0.3">
      <c r="B23" s="14" t="s">
        <v>870</v>
      </c>
      <c r="C23" s="42">
        <v>1096378</v>
      </c>
      <c r="D23" s="38">
        <v>12</v>
      </c>
      <c r="E23" s="20" t="s">
        <v>823</v>
      </c>
      <c r="G23" s="5" t="s">
        <v>870</v>
      </c>
      <c r="H23" s="67">
        <v>1083815</v>
      </c>
      <c r="I23" s="27">
        <v>10</v>
      </c>
      <c r="J23" s="20" t="s">
        <v>823</v>
      </c>
    </row>
    <row r="24" spans="2:10" x14ac:dyDescent="0.3">
      <c r="B24" s="14" t="s">
        <v>871</v>
      </c>
      <c r="C24" s="42">
        <v>1029934</v>
      </c>
      <c r="D24" s="38">
        <v>15</v>
      </c>
      <c r="E24" s="20" t="s">
        <v>823</v>
      </c>
      <c r="G24" s="5" t="s">
        <v>871</v>
      </c>
      <c r="H24" s="67">
        <v>958972</v>
      </c>
      <c r="I24" s="27">
        <v>13</v>
      </c>
      <c r="J24" s="20" t="s">
        <v>823</v>
      </c>
    </row>
    <row r="25" spans="2:10" x14ac:dyDescent="0.3">
      <c r="B25" s="14" t="s">
        <v>872</v>
      </c>
      <c r="C25" s="42">
        <v>5432917</v>
      </c>
      <c r="D25" s="38">
        <v>12</v>
      </c>
      <c r="E25" s="20" t="s">
        <v>823</v>
      </c>
      <c r="G25" s="5" t="s">
        <v>872</v>
      </c>
      <c r="H25" s="67">
        <v>6190917</v>
      </c>
      <c r="I25" s="27">
        <v>15</v>
      </c>
      <c r="J25" s="20" t="s">
        <v>823</v>
      </c>
    </row>
    <row r="26" spans="2:10" x14ac:dyDescent="0.3">
      <c r="B26" s="5" t="s">
        <v>178</v>
      </c>
      <c r="C26" s="8">
        <v>677380</v>
      </c>
      <c r="D26" s="27">
        <v>3</v>
      </c>
      <c r="E26" s="20" t="s">
        <v>823</v>
      </c>
      <c r="G26" s="5" t="s">
        <v>178</v>
      </c>
      <c r="H26" s="67">
        <v>677380</v>
      </c>
      <c r="I26" s="27">
        <v>3</v>
      </c>
      <c r="J26" s="20" t="s">
        <v>823</v>
      </c>
    </row>
    <row r="27" spans="2:10" x14ac:dyDescent="0.3">
      <c r="B27" s="14" t="s">
        <v>876</v>
      </c>
      <c r="C27" s="42">
        <v>1442416</v>
      </c>
      <c r="D27" s="38">
        <v>19</v>
      </c>
      <c r="E27" s="20" t="s">
        <v>823</v>
      </c>
      <c r="G27" s="5" t="s">
        <v>876</v>
      </c>
      <c r="H27" s="67">
        <v>1442416</v>
      </c>
      <c r="I27" s="27">
        <v>19</v>
      </c>
      <c r="J27" s="20" t="s">
        <v>823</v>
      </c>
    </row>
    <row r="28" spans="2:10" x14ac:dyDescent="0.3">
      <c r="B28" s="14" t="s">
        <v>877</v>
      </c>
      <c r="C28" s="42">
        <v>275645</v>
      </c>
      <c r="D28" s="38">
        <v>12</v>
      </c>
      <c r="E28" s="20" t="s">
        <v>823</v>
      </c>
      <c r="G28" s="5" t="s">
        <v>877</v>
      </c>
      <c r="H28" s="67">
        <v>275645</v>
      </c>
      <c r="I28" s="27">
        <v>12</v>
      </c>
      <c r="J28" s="20" t="s">
        <v>823</v>
      </c>
    </row>
    <row r="29" spans="2:10" x14ac:dyDescent="0.3">
      <c r="B29" s="5" t="s">
        <v>883</v>
      </c>
      <c r="C29" s="8">
        <v>486665</v>
      </c>
      <c r="D29" s="27">
        <v>6</v>
      </c>
      <c r="E29" s="20" t="s">
        <v>823</v>
      </c>
      <c r="G29" s="5" t="s">
        <v>883</v>
      </c>
      <c r="H29" s="67">
        <v>486665</v>
      </c>
      <c r="I29" s="27">
        <v>6</v>
      </c>
      <c r="J29" s="20" t="s">
        <v>823</v>
      </c>
    </row>
    <row r="30" spans="2:10" x14ac:dyDescent="0.3">
      <c r="B30" s="14" t="s">
        <v>886</v>
      </c>
      <c r="C30" s="42">
        <v>594365</v>
      </c>
      <c r="D30" s="38">
        <v>17</v>
      </c>
      <c r="E30" s="20" t="s">
        <v>823</v>
      </c>
      <c r="G30" s="5" t="s">
        <v>886</v>
      </c>
      <c r="H30" s="67">
        <v>594365</v>
      </c>
      <c r="I30" s="27">
        <v>17</v>
      </c>
      <c r="J30" s="20" t="s">
        <v>823</v>
      </c>
    </row>
    <row r="31" spans="2:10" x14ac:dyDescent="0.3">
      <c r="B31" s="14" t="s">
        <v>887</v>
      </c>
      <c r="C31" s="42">
        <v>816335</v>
      </c>
      <c r="D31" s="38">
        <v>4</v>
      </c>
      <c r="E31" s="20" t="s">
        <v>823</v>
      </c>
      <c r="G31" s="5" t="s">
        <v>887</v>
      </c>
      <c r="H31" s="67">
        <v>816335</v>
      </c>
      <c r="I31" s="27">
        <v>4</v>
      </c>
      <c r="J31" s="20" t="s">
        <v>823</v>
      </c>
    </row>
    <row r="32" spans="2:10" x14ac:dyDescent="0.3">
      <c r="B32" s="14" t="s">
        <v>891</v>
      </c>
      <c r="C32" s="42">
        <v>2799550</v>
      </c>
      <c r="D32" s="38">
        <v>10</v>
      </c>
      <c r="E32" s="20" t="s">
        <v>823</v>
      </c>
      <c r="G32" s="5" t="s">
        <v>891</v>
      </c>
      <c r="H32" s="67">
        <v>2799550</v>
      </c>
      <c r="I32" s="27">
        <v>10</v>
      </c>
      <c r="J32" s="20" t="s">
        <v>823</v>
      </c>
    </row>
    <row r="33" spans="2:10" x14ac:dyDescent="0.3">
      <c r="B33" s="14" t="s">
        <v>873</v>
      </c>
      <c r="C33" s="42">
        <v>635168</v>
      </c>
      <c r="D33" s="38">
        <v>2</v>
      </c>
      <c r="E33" s="20" t="s">
        <v>917</v>
      </c>
      <c r="G33" s="5" t="s">
        <v>853</v>
      </c>
      <c r="H33" s="67">
        <v>525926</v>
      </c>
      <c r="I33" s="27">
        <v>5</v>
      </c>
      <c r="J33" s="20" t="s">
        <v>917</v>
      </c>
    </row>
    <row r="34" spans="2:10" x14ac:dyDescent="0.3">
      <c r="B34" s="5" t="s">
        <v>853</v>
      </c>
      <c r="C34" s="8">
        <v>525926</v>
      </c>
      <c r="D34" s="27">
        <v>5</v>
      </c>
      <c r="E34" s="20" t="s">
        <v>917</v>
      </c>
      <c r="G34" s="14" t="s">
        <v>913</v>
      </c>
      <c r="H34" s="69">
        <v>500000</v>
      </c>
      <c r="I34" s="15"/>
      <c r="J34" t="s">
        <v>917</v>
      </c>
    </row>
    <row r="35" spans="2:10" x14ac:dyDescent="0.3">
      <c r="B35" s="14" t="s">
        <v>913</v>
      </c>
      <c r="C35" s="42">
        <v>500000</v>
      </c>
      <c r="D35" s="15"/>
      <c r="E35" s="20" t="s">
        <v>917</v>
      </c>
      <c r="G35" s="5" t="s">
        <v>322</v>
      </c>
      <c r="H35" s="67">
        <v>428335</v>
      </c>
      <c r="I35" s="27">
        <v>4</v>
      </c>
      <c r="J35" t="s">
        <v>917</v>
      </c>
    </row>
    <row r="36" spans="2:10" x14ac:dyDescent="0.3">
      <c r="B36" s="5" t="s">
        <v>322</v>
      </c>
      <c r="C36" s="8">
        <v>428335</v>
      </c>
      <c r="D36" s="27">
        <v>4</v>
      </c>
      <c r="E36" s="20" t="s">
        <v>917</v>
      </c>
      <c r="G36" s="5" t="s">
        <v>873</v>
      </c>
      <c r="H36" s="67">
        <v>635168</v>
      </c>
      <c r="I36" s="27">
        <v>2</v>
      </c>
      <c r="J36" t="s">
        <v>917</v>
      </c>
    </row>
    <row r="37" spans="2:10" x14ac:dyDescent="0.3">
      <c r="B37" s="5" t="s">
        <v>888</v>
      </c>
      <c r="C37" s="8">
        <v>390575</v>
      </c>
      <c r="D37" s="27">
        <v>3</v>
      </c>
      <c r="E37" s="20"/>
      <c r="G37" s="5" t="s">
        <v>843</v>
      </c>
      <c r="H37" s="67">
        <v>277912.8</v>
      </c>
      <c r="I37" s="27">
        <v>3</v>
      </c>
    </row>
    <row r="38" spans="2:10" x14ac:dyDescent="0.3">
      <c r="B38" s="14" t="s">
        <v>879</v>
      </c>
      <c r="C38" s="42">
        <v>323828</v>
      </c>
      <c r="D38" s="38">
        <v>19</v>
      </c>
      <c r="E38" s="20"/>
      <c r="G38" s="5" t="s">
        <v>844</v>
      </c>
      <c r="H38" s="67">
        <v>292650.59999999998</v>
      </c>
      <c r="I38" s="27">
        <v>3</v>
      </c>
    </row>
    <row r="39" spans="2:10" x14ac:dyDescent="0.3">
      <c r="B39" s="5" t="s">
        <v>850</v>
      </c>
      <c r="C39" s="8">
        <v>310692</v>
      </c>
      <c r="D39" s="27">
        <v>4</v>
      </c>
      <c r="E39" s="20"/>
      <c r="G39" s="5" t="s">
        <v>841</v>
      </c>
      <c r="H39" s="67">
        <v>109686</v>
      </c>
      <c r="I39" s="27">
        <v>4</v>
      </c>
    </row>
    <row r="40" spans="2:10" x14ac:dyDescent="0.3">
      <c r="B40" s="14" t="s">
        <v>844</v>
      </c>
      <c r="C40" s="42">
        <v>292650.59999999998</v>
      </c>
      <c r="D40" s="38">
        <v>3</v>
      </c>
      <c r="E40" s="20"/>
      <c r="G40" s="5" t="s">
        <v>842</v>
      </c>
      <c r="H40" s="67">
        <v>78469.759999999995</v>
      </c>
      <c r="I40" s="27">
        <v>3</v>
      </c>
    </row>
    <row r="41" spans="2:10" x14ac:dyDescent="0.3">
      <c r="B41" s="14" t="s">
        <v>843</v>
      </c>
      <c r="C41" s="42">
        <v>277912.8</v>
      </c>
      <c r="D41" s="38">
        <v>3</v>
      </c>
      <c r="E41" s="20"/>
      <c r="G41" s="5" t="s">
        <v>855</v>
      </c>
      <c r="H41" s="67">
        <v>115374</v>
      </c>
      <c r="I41" s="27">
        <v>2</v>
      </c>
    </row>
    <row r="42" spans="2:10" x14ac:dyDescent="0.3">
      <c r="B42" s="5" t="s">
        <v>838</v>
      </c>
      <c r="C42" s="8">
        <v>231200</v>
      </c>
      <c r="D42" s="27">
        <v>1</v>
      </c>
      <c r="E42" s="20"/>
      <c r="G42" s="5" t="s">
        <v>856</v>
      </c>
      <c r="H42" s="67">
        <v>140775</v>
      </c>
      <c r="I42" s="27">
        <v>2</v>
      </c>
    </row>
    <row r="43" spans="2:10" x14ac:dyDescent="0.3">
      <c r="B43" s="5" t="s">
        <v>857</v>
      </c>
      <c r="C43" s="8">
        <v>217120</v>
      </c>
      <c r="D43" s="27">
        <v>5</v>
      </c>
      <c r="E43" s="20"/>
      <c r="G43" s="5" t="s">
        <v>837</v>
      </c>
      <c r="H43" s="67">
        <v>192480</v>
      </c>
      <c r="I43" s="27">
        <v>2</v>
      </c>
    </row>
    <row r="44" spans="2:10" x14ac:dyDescent="0.3">
      <c r="B44" s="5" t="s">
        <v>889</v>
      </c>
      <c r="C44" s="8">
        <v>213525</v>
      </c>
      <c r="D44" s="27">
        <v>1</v>
      </c>
      <c r="E44" s="20"/>
      <c r="G44" s="5" t="s">
        <v>838</v>
      </c>
      <c r="H44" s="67">
        <v>231200</v>
      </c>
      <c r="I44" s="27">
        <v>1</v>
      </c>
    </row>
    <row r="45" spans="2:10" x14ac:dyDescent="0.3">
      <c r="B45" s="5" t="s">
        <v>837</v>
      </c>
      <c r="C45" s="8">
        <v>192480</v>
      </c>
      <c r="D45" s="27">
        <v>2</v>
      </c>
      <c r="E45" s="20"/>
      <c r="G45" s="5" t="s">
        <v>1388</v>
      </c>
      <c r="H45" s="67">
        <v>135035</v>
      </c>
      <c r="I45" s="27">
        <v>3</v>
      </c>
    </row>
    <row r="46" spans="2:10" x14ac:dyDescent="0.3">
      <c r="B46" s="14" t="s">
        <v>878</v>
      </c>
      <c r="C46" s="42">
        <v>189665</v>
      </c>
      <c r="D46" s="38">
        <v>10</v>
      </c>
      <c r="E46" s="20"/>
      <c r="G46" s="5" t="s">
        <v>857</v>
      </c>
      <c r="H46" s="67">
        <v>217120</v>
      </c>
      <c r="I46" s="27">
        <v>5</v>
      </c>
    </row>
    <row r="47" spans="2:10" x14ac:dyDescent="0.3">
      <c r="B47" s="5" t="s">
        <v>848</v>
      </c>
      <c r="C47" s="8">
        <v>179745</v>
      </c>
      <c r="D47" s="27">
        <v>3</v>
      </c>
      <c r="E47" s="20"/>
      <c r="G47" s="5" t="s">
        <v>858</v>
      </c>
      <c r="H47" s="67">
        <v>49860</v>
      </c>
      <c r="I47" s="27">
        <v>1</v>
      </c>
    </row>
    <row r="48" spans="2:10" x14ac:dyDescent="0.3">
      <c r="B48" s="5" t="s">
        <v>874</v>
      </c>
      <c r="C48" s="8">
        <v>174540</v>
      </c>
      <c r="D48" s="27">
        <v>2</v>
      </c>
      <c r="E48" s="20"/>
      <c r="G48" s="5" t="s">
        <v>848</v>
      </c>
      <c r="H48" s="67">
        <v>179745</v>
      </c>
      <c r="I48" s="27">
        <v>3</v>
      </c>
    </row>
    <row r="49" spans="2:10" x14ac:dyDescent="0.3">
      <c r="B49" s="5" t="s">
        <v>851</v>
      </c>
      <c r="C49" s="8">
        <v>143264</v>
      </c>
      <c r="D49" s="27">
        <v>1</v>
      </c>
      <c r="E49" s="20"/>
      <c r="G49" s="5" t="s">
        <v>850</v>
      </c>
      <c r="H49" s="67">
        <v>310692</v>
      </c>
      <c r="I49" s="27">
        <v>4</v>
      </c>
    </row>
    <row r="50" spans="2:10" x14ac:dyDescent="0.3">
      <c r="B50" s="5" t="s">
        <v>856</v>
      </c>
      <c r="C50" s="8">
        <v>140775</v>
      </c>
      <c r="D50" s="27">
        <v>2</v>
      </c>
      <c r="E50" s="20"/>
      <c r="G50" s="5" t="s">
        <v>851</v>
      </c>
      <c r="H50" s="67">
        <v>143264</v>
      </c>
      <c r="I50" s="27">
        <v>1</v>
      </c>
    </row>
    <row r="51" spans="2:10" x14ac:dyDescent="0.3">
      <c r="B51" s="5" t="s">
        <v>859</v>
      </c>
      <c r="C51" s="8">
        <v>124300.75</v>
      </c>
      <c r="D51" s="27">
        <v>7</v>
      </c>
      <c r="E51" s="20"/>
      <c r="G51" s="5" t="s">
        <v>866</v>
      </c>
      <c r="H51" s="67">
        <v>54330</v>
      </c>
      <c r="I51" s="27">
        <v>19</v>
      </c>
    </row>
    <row r="52" spans="2:10" x14ac:dyDescent="0.3">
      <c r="B52" s="5" t="s">
        <v>855</v>
      </c>
      <c r="C52" s="8">
        <v>115374</v>
      </c>
      <c r="D52" s="27">
        <v>2</v>
      </c>
      <c r="E52" s="20"/>
      <c r="G52" s="5" t="s">
        <v>867</v>
      </c>
      <c r="H52" s="67">
        <v>79618</v>
      </c>
      <c r="I52" s="27">
        <v>4</v>
      </c>
    </row>
    <row r="53" spans="2:10" x14ac:dyDescent="0.3">
      <c r="B53" s="5" t="s">
        <v>875</v>
      </c>
      <c r="C53" s="8">
        <v>111775</v>
      </c>
      <c r="D53" s="27">
        <v>1</v>
      </c>
      <c r="E53" s="20"/>
      <c r="G53" s="5" t="s">
        <v>833</v>
      </c>
      <c r="H53" s="67">
        <v>28054</v>
      </c>
      <c r="I53" s="27">
        <v>1</v>
      </c>
    </row>
    <row r="54" spans="2:10" x14ac:dyDescent="0.3">
      <c r="B54" s="5" t="s">
        <v>841</v>
      </c>
      <c r="C54" s="8">
        <v>109686</v>
      </c>
      <c r="D54" s="27">
        <v>4</v>
      </c>
      <c r="E54" s="20"/>
      <c r="G54" s="5" t="s">
        <v>834</v>
      </c>
      <c r="H54" s="67">
        <v>48450</v>
      </c>
      <c r="I54" s="27">
        <v>2</v>
      </c>
    </row>
    <row r="55" spans="2:10" x14ac:dyDescent="0.3">
      <c r="B55" s="5" t="s">
        <v>880</v>
      </c>
      <c r="C55" s="8">
        <v>106800</v>
      </c>
      <c r="D55" s="27">
        <v>1</v>
      </c>
      <c r="E55" s="20"/>
      <c r="G55" s="5" t="s">
        <v>859</v>
      </c>
      <c r="H55" s="67">
        <v>124300.75</v>
      </c>
      <c r="I55" s="27">
        <v>7</v>
      </c>
    </row>
    <row r="56" spans="2:10" x14ac:dyDescent="0.3">
      <c r="B56" s="5" t="s">
        <v>885</v>
      </c>
      <c r="C56" s="8">
        <v>92160</v>
      </c>
      <c r="D56" s="27">
        <v>9</v>
      </c>
      <c r="E56" s="20"/>
      <c r="G56" s="5" t="s">
        <v>874</v>
      </c>
      <c r="H56" s="67">
        <v>174540</v>
      </c>
      <c r="I56" s="27">
        <v>2</v>
      </c>
    </row>
    <row r="57" spans="2:10" x14ac:dyDescent="0.3">
      <c r="B57" s="5" t="s">
        <v>884</v>
      </c>
      <c r="C57" s="8">
        <v>87545</v>
      </c>
      <c r="D57" s="27">
        <v>7</v>
      </c>
      <c r="E57" s="20"/>
      <c r="G57" s="5" t="s">
        <v>875</v>
      </c>
      <c r="H57" s="67">
        <v>111775</v>
      </c>
      <c r="I57" s="27">
        <v>1</v>
      </c>
    </row>
    <row r="58" spans="2:10" x14ac:dyDescent="0.3">
      <c r="B58" s="5" t="s">
        <v>867</v>
      </c>
      <c r="C58" s="8">
        <v>79618</v>
      </c>
      <c r="D58" s="27">
        <v>4</v>
      </c>
      <c r="E58" s="20"/>
      <c r="G58" s="5" t="s">
        <v>878</v>
      </c>
      <c r="H58" s="67">
        <v>189665</v>
      </c>
      <c r="I58" s="27">
        <v>10</v>
      </c>
    </row>
    <row r="59" spans="2:10" x14ac:dyDescent="0.3">
      <c r="B59" s="5" t="s">
        <v>842</v>
      </c>
      <c r="C59" s="8">
        <v>78469.759999999995</v>
      </c>
      <c r="D59" s="27">
        <v>3</v>
      </c>
      <c r="E59" s="20"/>
      <c r="G59" s="5" t="s">
        <v>879</v>
      </c>
      <c r="H59" s="67">
        <v>289853</v>
      </c>
      <c r="I59" s="27">
        <v>18</v>
      </c>
    </row>
    <row r="60" spans="2:10" x14ac:dyDescent="0.3">
      <c r="B60" s="5" t="s">
        <v>881</v>
      </c>
      <c r="C60" s="8">
        <v>73875</v>
      </c>
      <c r="D60" s="27">
        <v>1</v>
      </c>
      <c r="E60" s="20"/>
      <c r="G60" s="5" t="s">
        <v>884</v>
      </c>
      <c r="H60" s="67">
        <v>87545</v>
      </c>
      <c r="I60" s="27">
        <v>7</v>
      </c>
    </row>
    <row r="61" spans="2:10" x14ac:dyDescent="0.3">
      <c r="B61" s="5" t="s">
        <v>866</v>
      </c>
      <c r="C61" s="8">
        <v>54330</v>
      </c>
      <c r="D61" s="27">
        <v>19</v>
      </c>
      <c r="E61" s="20"/>
      <c r="G61" s="5" t="s">
        <v>885</v>
      </c>
      <c r="H61" s="67">
        <v>92160</v>
      </c>
      <c r="I61" s="27">
        <v>9</v>
      </c>
    </row>
    <row r="62" spans="2:10" x14ac:dyDescent="0.3">
      <c r="B62" s="5" t="s">
        <v>858</v>
      </c>
      <c r="C62" s="8">
        <v>49860</v>
      </c>
      <c r="D62" s="27">
        <v>1</v>
      </c>
      <c r="E62" s="20"/>
      <c r="G62" s="5" t="s">
        <v>888</v>
      </c>
      <c r="H62" s="67">
        <v>390575</v>
      </c>
      <c r="I62" s="27">
        <v>3</v>
      </c>
    </row>
    <row r="63" spans="2:10" x14ac:dyDescent="0.3">
      <c r="B63" s="5" t="s">
        <v>834</v>
      </c>
      <c r="C63" s="8">
        <v>48450</v>
      </c>
      <c r="D63" s="27">
        <v>2</v>
      </c>
      <c r="E63" s="20"/>
      <c r="G63" s="5" t="s">
        <v>889</v>
      </c>
      <c r="H63" s="67">
        <v>213525</v>
      </c>
      <c r="I63" s="27">
        <v>1</v>
      </c>
    </row>
    <row r="64" spans="2:10" x14ac:dyDescent="0.3">
      <c r="B64" s="5" t="s">
        <v>833</v>
      </c>
      <c r="C64" s="8">
        <v>28054</v>
      </c>
      <c r="D64" s="27">
        <v>1</v>
      </c>
      <c r="E64" s="20"/>
      <c r="G64" s="5" t="s">
        <v>892</v>
      </c>
      <c r="H64" s="67">
        <v>11100</v>
      </c>
      <c r="I64" s="27">
        <v>1</v>
      </c>
      <c r="J64" s="20"/>
    </row>
    <row r="65" spans="2:10" x14ac:dyDescent="0.3">
      <c r="B65" s="5" t="s">
        <v>892</v>
      </c>
      <c r="C65" s="8">
        <v>11100</v>
      </c>
      <c r="D65" s="27">
        <v>1</v>
      </c>
      <c r="E65" s="20"/>
      <c r="G65" s="5" t="s">
        <v>880</v>
      </c>
      <c r="H65" s="67">
        <v>106800</v>
      </c>
      <c r="I65" s="27">
        <v>1</v>
      </c>
      <c r="J65" s="20"/>
    </row>
    <row r="66" spans="2:10" x14ac:dyDescent="0.3">
      <c r="B66" s="36" t="s">
        <v>818</v>
      </c>
      <c r="C66" s="28">
        <f>SUM(C3:C65)</f>
        <v>46619486.359999999</v>
      </c>
      <c r="D66" s="37">
        <v>503</v>
      </c>
      <c r="E66" s="20"/>
      <c r="G66" s="5" t="s">
        <v>881</v>
      </c>
      <c r="H66" s="67">
        <v>73875</v>
      </c>
      <c r="I66" s="27">
        <v>1</v>
      </c>
      <c r="J66" s="20"/>
    </row>
    <row r="67" spans="2:10" x14ac:dyDescent="0.3">
      <c r="B67" s="33" t="s">
        <v>914</v>
      </c>
      <c r="C67" s="28">
        <f>C66*0.8</f>
        <v>37295589.088</v>
      </c>
      <c r="D67" s="20"/>
      <c r="E67" s="20"/>
      <c r="G67" s="36" t="s">
        <v>818</v>
      </c>
      <c r="H67" s="68">
        <f>SUM(H3:H66)</f>
        <v>47678535.159999996</v>
      </c>
      <c r="I67" s="37">
        <f>SUM(I3:I66)</f>
        <v>510</v>
      </c>
    </row>
    <row r="68" spans="2:10" x14ac:dyDescent="0.3">
      <c r="B68" s="15" t="s">
        <v>916</v>
      </c>
      <c r="C68" s="28">
        <f>SUM(C3:C32)</f>
        <v>40080687.450000003</v>
      </c>
      <c r="D68" s="20"/>
      <c r="E68" s="20"/>
      <c r="G68" s="33" t="s">
        <v>914</v>
      </c>
      <c r="H68" s="68">
        <f>H67*0.8</f>
        <v>38142828.127999999</v>
      </c>
      <c r="I68" s="20"/>
    </row>
    <row r="69" spans="2:10" x14ac:dyDescent="0.3">
      <c r="B69" s="15" t="s">
        <v>906</v>
      </c>
      <c r="C69" s="20"/>
      <c r="D69" s="9">
        <f>COUNTIF(E3:E65,"soutěžit")</f>
        <v>30</v>
      </c>
      <c r="E69" s="20"/>
      <c r="G69" s="15" t="s">
        <v>916</v>
      </c>
      <c r="H69" s="68">
        <f>SUM(H3:H33)</f>
        <v>41564602.25</v>
      </c>
      <c r="I69" s="20"/>
    </row>
    <row r="70" spans="2:10" x14ac:dyDescent="0.3">
      <c r="B70" t="s">
        <v>904</v>
      </c>
      <c r="C70" s="28">
        <f>C66*0.2</f>
        <v>9323897.2719999999</v>
      </c>
      <c r="G70" s="15" t="s">
        <v>906</v>
      </c>
      <c r="I70" s="9">
        <f>COUNTIF(J3:J66,"soutěžit")</f>
        <v>30</v>
      </c>
    </row>
    <row r="71" spans="2:10" x14ac:dyDescent="0.3">
      <c r="C71">
        <f>C68/C66</f>
        <v>0.85974107780796238</v>
      </c>
      <c r="G71" s="20" t="s">
        <v>904</v>
      </c>
      <c r="H71" s="68">
        <f>H67*0.2</f>
        <v>9535707.0319999997</v>
      </c>
      <c r="I71" s="20"/>
    </row>
    <row r="72" spans="2:10" x14ac:dyDescent="0.3">
      <c r="G72" s="20"/>
      <c r="H72" s="67">
        <f>H69/H67</f>
        <v>0.87176760172092504</v>
      </c>
      <c r="I72" s="20"/>
    </row>
  </sheetData>
  <sortState ref="G3:J66">
    <sortCondition ref="J3:J66"/>
    <sortCondition ref="G3:G66"/>
  </sortState>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93"/>
  <sheetViews>
    <sheetView topLeftCell="F1" zoomScale="85" zoomScaleNormal="85" workbookViewId="0">
      <selection activeCell="A3" sqref="A3"/>
    </sheetView>
  </sheetViews>
  <sheetFormatPr defaultRowHeight="14.4" x14ac:dyDescent="0.3"/>
  <cols>
    <col min="1" max="1" width="49.44140625" customWidth="1"/>
    <col min="2" max="2" width="37.109375" bestFit="1" customWidth="1"/>
    <col min="3" max="3" width="37.109375" customWidth="1"/>
    <col min="4" max="4" width="14.77734375" style="20" customWidth="1"/>
    <col min="5" max="5" width="49.44140625" style="20" bestFit="1" customWidth="1"/>
    <col min="6" max="6" width="34.44140625" style="20" bestFit="1" customWidth="1"/>
    <col min="7" max="7" width="19.33203125" style="20" bestFit="1" customWidth="1"/>
    <col min="8" max="9" width="14.77734375" style="20" customWidth="1"/>
    <col min="10" max="10" width="15.5546875" bestFit="1" customWidth="1"/>
    <col min="11" max="11" width="11.6640625" customWidth="1"/>
    <col min="12" max="12" width="47.5546875" bestFit="1" customWidth="1"/>
    <col min="13" max="13" width="28.88671875" bestFit="1" customWidth="1"/>
    <col min="14" max="14" width="10.5546875" bestFit="1" customWidth="1"/>
    <col min="16" max="16" width="18.6640625" bestFit="1" customWidth="1"/>
    <col min="17" max="17" width="11.6640625" bestFit="1" customWidth="1"/>
    <col min="18" max="18" width="13.6640625" bestFit="1" customWidth="1"/>
    <col min="19" max="19" width="66.109375" bestFit="1" customWidth="1"/>
  </cols>
  <sheetData>
    <row r="3" spans="1:20" x14ac:dyDescent="0.3">
      <c r="A3" s="26" t="s">
        <v>817</v>
      </c>
      <c r="B3" s="20" t="s">
        <v>882</v>
      </c>
      <c r="C3" s="20" t="s">
        <v>907</v>
      </c>
      <c r="E3" s="9" t="s">
        <v>908</v>
      </c>
      <c r="F3" s="9" t="s">
        <v>909</v>
      </c>
      <c r="G3" s="9" t="s">
        <v>910</v>
      </c>
      <c r="H3" s="9" t="s">
        <v>915</v>
      </c>
      <c r="L3" s="9" t="s">
        <v>817</v>
      </c>
      <c r="M3" s="9" t="s">
        <v>831</v>
      </c>
      <c r="N3" s="9" t="s">
        <v>548</v>
      </c>
      <c r="P3" s="20"/>
      <c r="Q3" s="20"/>
      <c r="R3" s="20"/>
    </row>
    <row r="4" spans="1:20" x14ac:dyDescent="0.3">
      <c r="A4" s="5" t="s">
        <v>843</v>
      </c>
      <c r="B4" s="27">
        <v>277912.8</v>
      </c>
      <c r="C4" s="27">
        <v>3</v>
      </c>
      <c r="E4" s="14" t="s">
        <v>843</v>
      </c>
      <c r="F4" s="31">
        <v>277912.8</v>
      </c>
      <c r="G4" s="38">
        <v>3</v>
      </c>
      <c r="H4" s="20" t="s">
        <v>823</v>
      </c>
      <c r="L4" s="20" t="s">
        <v>824</v>
      </c>
      <c r="M4" s="30">
        <v>9349917</v>
      </c>
      <c r="N4" s="20">
        <v>5</v>
      </c>
      <c r="P4" s="20"/>
      <c r="Q4" s="20"/>
      <c r="R4" s="20"/>
      <c r="S4" s="29"/>
    </row>
    <row r="5" spans="1:20" x14ac:dyDescent="0.3">
      <c r="A5" s="5" t="s">
        <v>844</v>
      </c>
      <c r="B5" s="27">
        <v>292650.59999999998</v>
      </c>
      <c r="C5" s="27">
        <v>3</v>
      </c>
      <c r="E5" s="14" t="s">
        <v>844</v>
      </c>
      <c r="F5" s="31">
        <v>292650.59999999998</v>
      </c>
      <c r="G5" s="38">
        <v>3</v>
      </c>
      <c r="H5" s="20" t="s">
        <v>823</v>
      </c>
      <c r="L5" t="s">
        <v>903</v>
      </c>
      <c r="M5">
        <v>7300000</v>
      </c>
      <c r="N5" s="20">
        <v>3</v>
      </c>
      <c r="P5" s="20"/>
      <c r="Q5" s="20"/>
      <c r="R5" s="20"/>
      <c r="S5" s="29"/>
    </row>
    <row r="6" spans="1:20" x14ac:dyDescent="0.3">
      <c r="A6" s="5" t="s">
        <v>840</v>
      </c>
      <c r="B6" s="27">
        <v>143433.4</v>
      </c>
      <c r="C6" s="27">
        <v>9</v>
      </c>
      <c r="E6" s="14" t="s">
        <v>852</v>
      </c>
      <c r="F6" s="31">
        <v>628284</v>
      </c>
      <c r="G6" s="38">
        <v>12</v>
      </c>
      <c r="H6" s="20" t="s">
        <v>823</v>
      </c>
      <c r="L6" s="20" t="s">
        <v>897</v>
      </c>
      <c r="M6" s="30">
        <v>5588008.8299999991</v>
      </c>
      <c r="N6" s="20">
        <v>7</v>
      </c>
      <c r="P6" s="20"/>
      <c r="Q6" s="20"/>
      <c r="R6" s="20"/>
      <c r="S6" s="29"/>
      <c r="T6" s="20"/>
    </row>
    <row r="7" spans="1:20" x14ac:dyDescent="0.3">
      <c r="A7" s="5" t="s">
        <v>841</v>
      </c>
      <c r="B7" s="27">
        <v>109686</v>
      </c>
      <c r="C7" s="27">
        <v>4</v>
      </c>
      <c r="E7" s="39" t="s">
        <v>854</v>
      </c>
      <c r="F7" s="40">
        <v>666911</v>
      </c>
      <c r="G7" s="41">
        <v>9</v>
      </c>
      <c r="H7" s="20" t="s">
        <v>823</v>
      </c>
      <c r="L7" s="20" t="s">
        <v>520</v>
      </c>
      <c r="M7" s="30">
        <v>5461910</v>
      </c>
      <c r="N7" s="15">
        <v>5</v>
      </c>
      <c r="P7" s="20"/>
      <c r="Q7" s="20"/>
      <c r="R7" s="20"/>
      <c r="S7" s="29"/>
      <c r="T7" s="20"/>
    </row>
    <row r="8" spans="1:20" x14ac:dyDescent="0.3">
      <c r="A8" s="5" t="s">
        <v>842</v>
      </c>
      <c r="B8" s="27">
        <v>78469.759999999995</v>
      </c>
      <c r="C8" s="27">
        <v>3</v>
      </c>
      <c r="E8" s="14" t="s">
        <v>836</v>
      </c>
      <c r="F8" s="31">
        <v>1415650</v>
      </c>
      <c r="G8" s="38">
        <v>16</v>
      </c>
      <c r="H8" s="20" t="s">
        <v>823</v>
      </c>
      <c r="L8" s="20" t="s">
        <v>893</v>
      </c>
      <c r="M8" s="30">
        <v>2810650</v>
      </c>
      <c r="N8" s="15">
        <v>2</v>
      </c>
      <c r="P8" s="20"/>
      <c r="Q8" s="20"/>
      <c r="R8" s="20"/>
      <c r="S8" s="29"/>
    </row>
    <row r="9" spans="1:20" x14ac:dyDescent="0.3">
      <c r="A9" s="5" t="s">
        <v>852</v>
      </c>
      <c r="B9" s="27">
        <v>628284</v>
      </c>
      <c r="C9" s="27">
        <v>12</v>
      </c>
      <c r="E9" s="14" t="s">
        <v>835</v>
      </c>
      <c r="F9" s="31">
        <v>1622580</v>
      </c>
      <c r="G9" s="38">
        <v>3</v>
      </c>
      <c r="H9" s="20" t="s">
        <v>823</v>
      </c>
      <c r="L9" s="20" t="s">
        <v>890</v>
      </c>
      <c r="M9" s="30">
        <v>2681170</v>
      </c>
      <c r="N9" s="15">
        <v>7</v>
      </c>
      <c r="P9" s="20"/>
      <c r="Q9" s="20"/>
      <c r="R9" s="20"/>
      <c r="S9" s="29"/>
    </row>
    <row r="10" spans="1:20" x14ac:dyDescent="0.3">
      <c r="A10" s="5" t="s">
        <v>853</v>
      </c>
      <c r="B10" s="27">
        <v>525926</v>
      </c>
      <c r="C10" s="27">
        <v>5</v>
      </c>
      <c r="E10" s="14" t="s">
        <v>839</v>
      </c>
      <c r="F10" s="31">
        <v>2000000</v>
      </c>
      <c r="G10" s="38">
        <v>1</v>
      </c>
      <c r="H10" s="20" t="s">
        <v>823</v>
      </c>
      <c r="L10" s="20" t="s">
        <v>902</v>
      </c>
      <c r="M10" s="30">
        <v>2324221.5</v>
      </c>
      <c r="N10" s="15">
        <v>4</v>
      </c>
      <c r="P10" s="20"/>
      <c r="Q10" s="20"/>
      <c r="R10" s="20"/>
      <c r="S10" s="29"/>
    </row>
    <row r="11" spans="1:20" x14ac:dyDescent="0.3">
      <c r="A11" s="5" t="s">
        <v>854</v>
      </c>
      <c r="B11" s="27">
        <v>666911</v>
      </c>
      <c r="C11" s="27">
        <v>9</v>
      </c>
      <c r="E11" s="14" t="s">
        <v>845</v>
      </c>
      <c r="F11" s="31">
        <v>2969098</v>
      </c>
      <c r="G11" s="38">
        <v>57</v>
      </c>
      <c r="H11" s="20" t="s">
        <v>823</v>
      </c>
      <c r="L11" s="20" t="s">
        <v>901</v>
      </c>
      <c r="M11" s="30">
        <v>2235797.7199999997</v>
      </c>
      <c r="N11" s="15">
        <v>3</v>
      </c>
      <c r="P11" s="20"/>
      <c r="Q11" s="20"/>
      <c r="R11" s="20"/>
      <c r="S11" s="29"/>
    </row>
    <row r="12" spans="1:20" x14ac:dyDescent="0.3">
      <c r="A12" s="5" t="s">
        <v>855</v>
      </c>
      <c r="B12" s="27">
        <v>115374</v>
      </c>
      <c r="C12" s="27">
        <v>2</v>
      </c>
      <c r="E12" s="5" t="s">
        <v>846</v>
      </c>
      <c r="F12" s="30">
        <v>345220</v>
      </c>
      <c r="G12" s="27">
        <v>9</v>
      </c>
      <c r="H12" s="20" t="s">
        <v>823</v>
      </c>
      <c r="L12" s="34" t="s">
        <v>894</v>
      </c>
      <c r="M12" s="35">
        <v>2231554</v>
      </c>
      <c r="N12" s="20"/>
      <c r="P12" s="20"/>
      <c r="Q12" s="20"/>
      <c r="R12" s="20"/>
      <c r="S12" s="29"/>
      <c r="T12" s="20"/>
    </row>
    <row r="13" spans="1:20" x14ac:dyDescent="0.3">
      <c r="A13" s="5" t="s">
        <v>856</v>
      </c>
      <c r="B13" s="27">
        <v>140775</v>
      </c>
      <c r="C13" s="27">
        <v>2</v>
      </c>
      <c r="E13" s="14" t="s">
        <v>847</v>
      </c>
      <c r="F13" s="31">
        <v>510859.82999999996</v>
      </c>
      <c r="G13" s="38">
        <v>17</v>
      </c>
      <c r="H13" s="20" t="s">
        <v>823</v>
      </c>
      <c r="L13" s="34" t="s">
        <v>898</v>
      </c>
      <c r="M13" s="35">
        <v>2077270</v>
      </c>
      <c r="N13" s="20"/>
      <c r="P13" s="20"/>
      <c r="Q13" s="20"/>
      <c r="R13" s="20"/>
      <c r="S13" s="29"/>
      <c r="T13" s="20"/>
    </row>
    <row r="14" spans="1:20" x14ac:dyDescent="0.3">
      <c r="A14" s="5" t="s">
        <v>836</v>
      </c>
      <c r="B14" s="27">
        <v>1415650</v>
      </c>
      <c r="C14" s="27">
        <v>16</v>
      </c>
      <c r="E14" s="14" t="s">
        <v>849</v>
      </c>
      <c r="F14" s="31">
        <v>1129130</v>
      </c>
      <c r="G14" s="38">
        <v>5</v>
      </c>
      <c r="H14" s="20" t="s">
        <v>823</v>
      </c>
      <c r="L14" s="34" t="s">
        <v>868</v>
      </c>
      <c r="M14" s="35">
        <v>888005</v>
      </c>
      <c r="N14" s="20"/>
      <c r="P14" s="20"/>
      <c r="Q14" s="20"/>
      <c r="R14" s="20"/>
      <c r="S14" s="29"/>
    </row>
    <row r="15" spans="1:20" x14ac:dyDescent="0.3">
      <c r="A15" s="5" t="s">
        <v>835</v>
      </c>
      <c r="B15" s="27">
        <v>1822568.8</v>
      </c>
      <c r="C15" s="27">
        <v>5</v>
      </c>
      <c r="E15" s="5" t="s">
        <v>864</v>
      </c>
      <c r="F15" s="30">
        <v>394437.5</v>
      </c>
      <c r="G15" s="27">
        <v>7</v>
      </c>
      <c r="H15" s="20" t="s">
        <v>823</v>
      </c>
      <c r="L15" s="34" t="s">
        <v>900</v>
      </c>
      <c r="M15" s="35">
        <v>852640.75</v>
      </c>
      <c r="N15" s="20"/>
      <c r="P15" s="20"/>
      <c r="Q15" s="20"/>
      <c r="R15" s="20"/>
      <c r="S15" s="29"/>
    </row>
    <row r="16" spans="1:20" x14ac:dyDescent="0.3">
      <c r="A16" s="5" t="s">
        <v>837</v>
      </c>
      <c r="B16" s="27">
        <v>192480</v>
      </c>
      <c r="C16" s="27">
        <v>2</v>
      </c>
      <c r="E16" s="14" t="s">
        <v>865</v>
      </c>
      <c r="F16" s="31">
        <v>1795836</v>
      </c>
      <c r="G16" s="38">
        <v>25</v>
      </c>
      <c r="H16" s="20" t="s">
        <v>823</v>
      </c>
      <c r="L16" s="34" t="s">
        <v>178</v>
      </c>
      <c r="M16" s="35">
        <v>677380</v>
      </c>
      <c r="N16" s="20"/>
      <c r="P16" s="20"/>
      <c r="Q16" s="20"/>
      <c r="R16" s="20"/>
      <c r="S16" s="29"/>
    </row>
    <row r="17" spans="1:20" x14ac:dyDescent="0.3">
      <c r="A17" s="5" t="s">
        <v>838</v>
      </c>
      <c r="B17" s="27">
        <v>231200</v>
      </c>
      <c r="C17" s="27">
        <v>1</v>
      </c>
      <c r="E17" s="14" t="s">
        <v>911</v>
      </c>
      <c r="F17" s="31">
        <v>4000000</v>
      </c>
      <c r="G17" s="15"/>
      <c r="H17" s="20" t="s">
        <v>823</v>
      </c>
      <c r="L17" s="34" t="s">
        <v>896</v>
      </c>
      <c r="M17" s="35">
        <v>570563.39999999991</v>
      </c>
      <c r="N17" s="20"/>
      <c r="P17" s="20"/>
      <c r="Q17" s="20"/>
      <c r="R17" s="20"/>
      <c r="S17" s="29"/>
    </row>
    <row r="18" spans="1:20" x14ac:dyDescent="0.3">
      <c r="A18" s="5" t="s">
        <v>839</v>
      </c>
      <c r="B18" s="27">
        <v>2000000</v>
      </c>
      <c r="C18" s="27">
        <v>1</v>
      </c>
      <c r="E18" s="14" t="s">
        <v>912</v>
      </c>
      <c r="F18" s="31">
        <v>2800000</v>
      </c>
      <c r="G18" s="15"/>
      <c r="H18" s="20" t="s">
        <v>823</v>
      </c>
      <c r="L18" s="34" t="s">
        <v>322</v>
      </c>
      <c r="M18" s="35">
        <v>428335</v>
      </c>
      <c r="N18" s="20"/>
      <c r="P18" s="20"/>
      <c r="Q18" s="20"/>
      <c r="R18" s="20"/>
      <c r="S18" s="29"/>
    </row>
    <row r="19" spans="1:20" x14ac:dyDescent="0.3">
      <c r="A19" s="5" t="s">
        <v>857</v>
      </c>
      <c r="B19" s="27">
        <v>217120</v>
      </c>
      <c r="C19" s="27">
        <v>5</v>
      </c>
      <c r="E19" s="14" t="s">
        <v>913</v>
      </c>
      <c r="F19" s="31">
        <v>500000</v>
      </c>
      <c r="G19" s="15"/>
      <c r="H19" s="20" t="s">
        <v>823</v>
      </c>
      <c r="L19" s="34" t="s">
        <v>895</v>
      </c>
      <c r="M19" s="35">
        <v>331589.16000000003</v>
      </c>
      <c r="N19" s="20"/>
      <c r="P19" s="20"/>
      <c r="Q19" s="20"/>
      <c r="R19" s="20"/>
      <c r="S19" s="29"/>
    </row>
    <row r="20" spans="1:20" x14ac:dyDescent="0.3">
      <c r="A20" s="5" t="s">
        <v>858</v>
      </c>
      <c r="B20" s="27">
        <v>49860</v>
      </c>
      <c r="C20" s="27">
        <v>1</v>
      </c>
      <c r="E20" s="14" t="s">
        <v>861</v>
      </c>
      <c r="F20" s="31">
        <v>414661.71999999991</v>
      </c>
      <c r="G20" s="38">
        <v>21</v>
      </c>
      <c r="H20" s="20" t="s">
        <v>823</v>
      </c>
      <c r="L20" s="34" t="s">
        <v>183</v>
      </c>
      <c r="M20" s="35">
        <v>286315</v>
      </c>
      <c r="N20" s="20"/>
      <c r="P20" s="20"/>
      <c r="Q20" s="20"/>
      <c r="R20" s="20"/>
      <c r="S20" s="29"/>
    </row>
    <row r="21" spans="1:20" x14ac:dyDescent="0.3">
      <c r="A21" s="5" t="s">
        <v>845</v>
      </c>
      <c r="B21" s="27">
        <v>3052623</v>
      </c>
      <c r="C21" s="27">
        <v>61</v>
      </c>
      <c r="E21" s="5" t="s">
        <v>862</v>
      </c>
      <c r="F21" s="30">
        <v>99500</v>
      </c>
      <c r="G21" s="27">
        <v>2</v>
      </c>
      <c r="H21" s="20" t="s">
        <v>823</v>
      </c>
      <c r="L21" s="34" t="s">
        <v>899</v>
      </c>
      <c r="M21" s="35">
        <v>266980</v>
      </c>
      <c r="N21" s="20"/>
      <c r="P21" s="20"/>
      <c r="Q21" s="20"/>
      <c r="R21" s="20"/>
      <c r="S21" s="29"/>
    </row>
    <row r="22" spans="1:20" x14ac:dyDescent="0.3">
      <c r="A22" s="5" t="s">
        <v>846</v>
      </c>
      <c r="B22" s="27">
        <v>345220</v>
      </c>
      <c r="C22" s="27">
        <v>9</v>
      </c>
      <c r="E22" s="14" t="s">
        <v>863</v>
      </c>
      <c r="F22" s="31">
        <v>1721636</v>
      </c>
      <c r="G22" s="38">
        <v>1</v>
      </c>
      <c r="H22" s="20" t="s">
        <v>823</v>
      </c>
      <c r="L22" s="34" t="s">
        <v>540</v>
      </c>
      <c r="M22" s="35">
        <v>180675</v>
      </c>
      <c r="N22" s="20"/>
      <c r="P22" s="20"/>
      <c r="Q22" s="20"/>
      <c r="R22" s="20"/>
      <c r="S22" s="29"/>
    </row>
    <row r="23" spans="1:20" x14ac:dyDescent="0.3">
      <c r="A23" s="5" t="s">
        <v>847</v>
      </c>
      <c r="B23" s="27">
        <v>510859.82999999996</v>
      </c>
      <c r="C23" s="27">
        <v>17</v>
      </c>
      <c r="E23" s="14" t="s">
        <v>860</v>
      </c>
      <c r="F23" s="31">
        <v>728340</v>
      </c>
      <c r="G23" s="38">
        <v>15</v>
      </c>
      <c r="H23" s="20" t="s">
        <v>823</v>
      </c>
      <c r="L23" s="34" t="s">
        <v>832</v>
      </c>
      <c r="M23" s="35">
        <v>76504</v>
      </c>
      <c r="N23" s="20"/>
      <c r="P23" s="20"/>
      <c r="Q23" s="20"/>
      <c r="R23" s="20"/>
      <c r="S23" s="29"/>
    </row>
    <row r="24" spans="1:20" x14ac:dyDescent="0.3">
      <c r="A24" s="5" t="s">
        <v>848</v>
      </c>
      <c r="B24" s="27">
        <v>179745</v>
      </c>
      <c r="C24" s="27">
        <v>3</v>
      </c>
      <c r="E24" s="14" t="s">
        <v>868</v>
      </c>
      <c r="F24" s="31">
        <v>888005</v>
      </c>
      <c r="G24" s="38">
        <v>7</v>
      </c>
      <c r="H24" s="20" t="s">
        <v>823</v>
      </c>
      <c r="L24" s="9" t="s">
        <v>818</v>
      </c>
      <c r="M24" s="32">
        <f>SUM(M4:M23)</f>
        <v>46619486.359999992</v>
      </c>
      <c r="N24" s="9"/>
      <c r="P24" s="20"/>
      <c r="Q24" s="20"/>
      <c r="R24" s="20"/>
      <c r="S24" s="29"/>
    </row>
    <row r="25" spans="1:20" x14ac:dyDescent="0.3">
      <c r="A25" s="5" t="s">
        <v>849</v>
      </c>
      <c r="B25" s="27">
        <v>1129130</v>
      </c>
      <c r="C25" s="27">
        <v>5</v>
      </c>
      <c r="E25" s="14" t="s">
        <v>869</v>
      </c>
      <c r="F25" s="31">
        <v>1155520</v>
      </c>
      <c r="G25" s="38">
        <v>44</v>
      </c>
      <c r="H25" s="20" t="s">
        <v>823</v>
      </c>
      <c r="L25" s="33" t="s">
        <v>904</v>
      </c>
      <c r="M25" s="32">
        <f>M24*0.2</f>
        <v>9323897.271999998</v>
      </c>
      <c r="P25" s="20"/>
      <c r="Q25" s="20"/>
      <c r="R25" s="20"/>
      <c r="S25" s="29"/>
    </row>
    <row r="26" spans="1:20" x14ac:dyDescent="0.3">
      <c r="A26" s="5" t="s">
        <v>850</v>
      </c>
      <c r="B26" s="27">
        <v>310692</v>
      </c>
      <c r="C26" s="27">
        <v>4</v>
      </c>
      <c r="E26" s="14" t="s">
        <v>870</v>
      </c>
      <c r="F26" s="31">
        <v>1096378</v>
      </c>
      <c r="G26" s="38">
        <v>12</v>
      </c>
      <c r="H26" s="20" t="s">
        <v>823</v>
      </c>
      <c r="L26" s="15" t="s">
        <v>905</v>
      </c>
      <c r="M26" s="32">
        <f>SUM(M12:M23)</f>
        <v>8867811.3100000005</v>
      </c>
      <c r="P26" s="20"/>
      <c r="Q26" s="20"/>
      <c r="R26" s="20"/>
      <c r="S26" s="29"/>
    </row>
    <row r="27" spans="1:20" x14ac:dyDescent="0.3">
      <c r="A27" s="5" t="s">
        <v>851</v>
      </c>
      <c r="B27" s="27">
        <v>143264</v>
      </c>
      <c r="C27" s="27">
        <v>1</v>
      </c>
      <c r="E27" s="14" t="s">
        <v>871</v>
      </c>
      <c r="F27" s="31">
        <v>1029934</v>
      </c>
      <c r="G27" s="38">
        <v>15</v>
      </c>
      <c r="H27" s="20" t="s">
        <v>823</v>
      </c>
      <c r="L27" s="15" t="s">
        <v>906</v>
      </c>
      <c r="N27" s="9">
        <f>SUM(N4:N11)</f>
        <v>36</v>
      </c>
      <c r="P27" s="20"/>
      <c r="Q27" s="20"/>
      <c r="R27" s="20"/>
      <c r="S27" s="29"/>
      <c r="T27" s="20"/>
    </row>
    <row r="28" spans="1:20" x14ac:dyDescent="0.3">
      <c r="A28" s="5" t="s">
        <v>864</v>
      </c>
      <c r="B28" s="27">
        <v>394437.5</v>
      </c>
      <c r="C28" s="27">
        <v>7</v>
      </c>
      <c r="E28" s="14" t="s">
        <v>872</v>
      </c>
      <c r="F28" s="31">
        <v>5432917</v>
      </c>
      <c r="G28" s="38">
        <v>12</v>
      </c>
      <c r="H28" s="20" t="s">
        <v>823</v>
      </c>
      <c r="P28" s="20"/>
      <c r="Q28" s="20"/>
      <c r="R28" s="20"/>
      <c r="S28" s="29"/>
      <c r="T28" s="20"/>
    </row>
    <row r="29" spans="1:20" x14ac:dyDescent="0.3">
      <c r="A29" s="5" t="s">
        <v>865</v>
      </c>
      <c r="B29" s="27">
        <v>1795836</v>
      </c>
      <c r="C29" s="27">
        <v>25</v>
      </c>
      <c r="E29" s="14" t="s">
        <v>873</v>
      </c>
      <c r="F29" s="31">
        <v>635168</v>
      </c>
      <c r="G29" s="38">
        <v>2</v>
      </c>
      <c r="H29" s="20" t="s">
        <v>823</v>
      </c>
      <c r="J29" s="20"/>
      <c r="K29" s="30"/>
      <c r="P29" s="20"/>
      <c r="Q29" s="20"/>
      <c r="R29" s="20"/>
      <c r="S29" s="29"/>
      <c r="T29" s="20"/>
    </row>
    <row r="30" spans="1:20" x14ac:dyDescent="0.3">
      <c r="A30" s="5" t="s">
        <v>866</v>
      </c>
      <c r="B30" s="27">
        <v>54330</v>
      </c>
      <c r="C30" s="27">
        <v>19</v>
      </c>
      <c r="E30" s="5" t="s">
        <v>178</v>
      </c>
      <c r="F30" s="30">
        <v>677380</v>
      </c>
      <c r="G30" s="27">
        <v>3</v>
      </c>
      <c r="H30" s="20" t="s">
        <v>823</v>
      </c>
      <c r="K30" s="30"/>
      <c r="P30" s="20"/>
      <c r="Q30" s="20"/>
      <c r="R30" s="20"/>
      <c r="S30" s="29"/>
      <c r="T30" s="20"/>
    </row>
    <row r="31" spans="1:20" x14ac:dyDescent="0.3">
      <c r="A31" s="5" t="s">
        <v>867</v>
      </c>
      <c r="B31" s="27">
        <v>79618</v>
      </c>
      <c r="C31" s="27">
        <v>4</v>
      </c>
      <c r="E31" s="14" t="s">
        <v>876</v>
      </c>
      <c r="F31" s="31">
        <v>1442416</v>
      </c>
      <c r="G31" s="38">
        <v>19</v>
      </c>
      <c r="H31" s="20" t="s">
        <v>823</v>
      </c>
      <c r="K31" s="30"/>
      <c r="L31" s="65" t="s">
        <v>817</v>
      </c>
      <c r="M31" s="65" t="s">
        <v>882</v>
      </c>
      <c r="N31" s="65" t="s">
        <v>907</v>
      </c>
      <c r="P31" s="20"/>
      <c r="Q31" s="20"/>
      <c r="R31" s="20"/>
      <c r="S31" s="29"/>
      <c r="T31" s="20"/>
    </row>
    <row r="32" spans="1:20" x14ac:dyDescent="0.3">
      <c r="A32" s="5" t="s">
        <v>861</v>
      </c>
      <c r="B32" s="27">
        <v>414661.71999999991</v>
      </c>
      <c r="C32" s="27">
        <v>21</v>
      </c>
      <c r="E32" s="14" t="s">
        <v>877</v>
      </c>
      <c r="F32" s="31">
        <v>275645</v>
      </c>
      <c r="G32" s="38">
        <v>12</v>
      </c>
      <c r="H32" s="20" t="s">
        <v>823</v>
      </c>
      <c r="K32" s="30"/>
      <c r="L32" s="5" t="s">
        <v>843</v>
      </c>
      <c r="M32" s="27">
        <v>277912.8</v>
      </c>
      <c r="N32" s="27">
        <v>3</v>
      </c>
      <c r="P32" s="20"/>
      <c r="Q32" s="20"/>
      <c r="R32" s="20"/>
      <c r="S32" s="29"/>
      <c r="T32" s="20"/>
    </row>
    <row r="33" spans="1:20" x14ac:dyDescent="0.3">
      <c r="A33" s="5" t="s">
        <v>862</v>
      </c>
      <c r="B33" s="27">
        <v>99500</v>
      </c>
      <c r="C33" s="27">
        <v>2</v>
      </c>
      <c r="E33" s="14" t="s">
        <v>878</v>
      </c>
      <c r="F33" s="31">
        <v>189665</v>
      </c>
      <c r="G33" s="38">
        <v>10</v>
      </c>
      <c r="H33" s="20" t="s">
        <v>823</v>
      </c>
      <c r="K33" s="20"/>
      <c r="L33" s="5" t="s">
        <v>844</v>
      </c>
      <c r="M33" s="27">
        <v>292650.59999999998</v>
      </c>
      <c r="N33" s="27">
        <v>3</v>
      </c>
      <c r="P33" s="20"/>
      <c r="Q33" s="20"/>
      <c r="R33" s="20"/>
      <c r="S33" s="29"/>
      <c r="T33" s="20"/>
    </row>
    <row r="34" spans="1:20" x14ac:dyDescent="0.3">
      <c r="A34" s="5" t="s">
        <v>863</v>
      </c>
      <c r="B34" s="27">
        <v>1721636</v>
      </c>
      <c r="C34" s="27">
        <v>1</v>
      </c>
      <c r="E34" s="14" t="s">
        <v>879</v>
      </c>
      <c r="F34" s="31">
        <v>323828</v>
      </c>
      <c r="G34" s="38">
        <v>19</v>
      </c>
      <c r="H34" s="20" t="s">
        <v>823</v>
      </c>
      <c r="K34" s="30"/>
      <c r="L34" s="5" t="s">
        <v>840</v>
      </c>
      <c r="M34" s="27">
        <v>143433.4</v>
      </c>
      <c r="N34" s="27">
        <v>9</v>
      </c>
      <c r="P34" s="20"/>
      <c r="Q34" s="20"/>
      <c r="R34" s="20"/>
      <c r="S34" s="29"/>
      <c r="T34" s="20"/>
    </row>
    <row r="35" spans="1:20" x14ac:dyDescent="0.3">
      <c r="A35" s="5" t="s">
        <v>833</v>
      </c>
      <c r="B35" s="27">
        <v>28054</v>
      </c>
      <c r="C35" s="27">
        <v>1</v>
      </c>
      <c r="E35" s="5" t="s">
        <v>883</v>
      </c>
      <c r="F35" s="30">
        <v>486665</v>
      </c>
      <c r="G35" s="27">
        <v>6</v>
      </c>
      <c r="H35" s="20" t="s">
        <v>823</v>
      </c>
      <c r="K35" s="30"/>
      <c r="L35" s="5" t="s">
        <v>841</v>
      </c>
      <c r="M35" s="27">
        <v>109686</v>
      </c>
      <c r="N35" s="27">
        <v>4</v>
      </c>
      <c r="P35" s="20"/>
      <c r="Q35" s="20"/>
      <c r="R35" s="20"/>
      <c r="S35" s="29"/>
      <c r="T35" s="20"/>
    </row>
    <row r="36" spans="1:20" x14ac:dyDescent="0.3">
      <c r="A36" s="5" t="s">
        <v>834</v>
      </c>
      <c r="B36" s="27">
        <v>48450</v>
      </c>
      <c r="C36" s="27">
        <v>2</v>
      </c>
      <c r="E36" s="14" t="s">
        <v>886</v>
      </c>
      <c r="F36" s="31">
        <v>594365</v>
      </c>
      <c r="G36" s="38">
        <v>17</v>
      </c>
      <c r="H36" s="20" t="s">
        <v>823</v>
      </c>
      <c r="K36" s="30"/>
      <c r="L36" s="5" t="s">
        <v>842</v>
      </c>
      <c r="M36" s="27">
        <v>78469.759999999995</v>
      </c>
      <c r="N36" s="27">
        <v>3</v>
      </c>
      <c r="P36" s="20"/>
      <c r="Q36" s="20"/>
      <c r="R36" s="20"/>
      <c r="S36" s="29"/>
      <c r="T36" s="20"/>
    </row>
    <row r="37" spans="1:20" x14ac:dyDescent="0.3">
      <c r="A37" s="5" t="s">
        <v>859</v>
      </c>
      <c r="B37" s="27">
        <v>124300.75</v>
      </c>
      <c r="C37" s="27">
        <v>7</v>
      </c>
      <c r="E37" s="14" t="s">
        <v>887</v>
      </c>
      <c r="F37" s="31">
        <v>816335</v>
      </c>
      <c r="G37" s="38">
        <v>4</v>
      </c>
      <c r="H37" s="20" t="s">
        <v>823</v>
      </c>
      <c r="J37" s="20"/>
      <c r="K37" s="20"/>
      <c r="L37" s="5" t="s">
        <v>852</v>
      </c>
      <c r="M37" s="27">
        <v>628284</v>
      </c>
      <c r="N37" s="27">
        <v>12</v>
      </c>
      <c r="P37" s="20"/>
      <c r="Q37" s="20"/>
      <c r="R37" s="20"/>
      <c r="S37" s="29"/>
      <c r="T37" s="20"/>
    </row>
    <row r="38" spans="1:20" x14ac:dyDescent="0.3">
      <c r="A38" s="5" t="s">
        <v>860</v>
      </c>
      <c r="B38" s="27">
        <v>728340</v>
      </c>
      <c r="C38" s="27">
        <v>15</v>
      </c>
      <c r="E38" s="14" t="s">
        <v>891</v>
      </c>
      <c r="F38" s="31">
        <v>2799550</v>
      </c>
      <c r="G38" s="38">
        <v>10</v>
      </c>
      <c r="H38" s="20" t="s">
        <v>823</v>
      </c>
      <c r="J38" s="20"/>
      <c r="K38" s="20"/>
      <c r="L38" s="5" t="s">
        <v>853</v>
      </c>
      <c r="M38" s="27">
        <v>525926</v>
      </c>
      <c r="N38" s="27">
        <v>5</v>
      </c>
      <c r="P38" s="20"/>
      <c r="Q38" s="20"/>
      <c r="R38" s="20"/>
      <c r="S38" s="29"/>
      <c r="T38" s="20"/>
    </row>
    <row r="39" spans="1:20" x14ac:dyDescent="0.3">
      <c r="A39" s="5" t="s">
        <v>322</v>
      </c>
      <c r="B39" s="27">
        <v>428335</v>
      </c>
      <c r="C39" s="27">
        <v>4</v>
      </c>
      <c r="E39" s="5" t="s">
        <v>840</v>
      </c>
      <c r="F39" s="30">
        <v>143433.4</v>
      </c>
      <c r="G39" s="27">
        <v>9</v>
      </c>
      <c r="J39" s="20"/>
      <c r="K39" s="20"/>
      <c r="L39" s="5" t="s">
        <v>854</v>
      </c>
      <c r="M39" s="27">
        <v>666911</v>
      </c>
      <c r="N39" s="27">
        <v>9</v>
      </c>
      <c r="P39" s="20"/>
      <c r="Q39" s="20"/>
      <c r="R39" s="20"/>
      <c r="S39" s="29"/>
      <c r="T39" s="20"/>
    </row>
    <row r="40" spans="1:20" x14ac:dyDescent="0.3">
      <c r="A40" s="5" t="s">
        <v>868</v>
      </c>
      <c r="B40" s="27">
        <v>888005</v>
      </c>
      <c r="C40" s="27">
        <v>7</v>
      </c>
      <c r="E40" s="5" t="s">
        <v>841</v>
      </c>
      <c r="F40" s="30">
        <v>109686</v>
      </c>
      <c r="G40" s="27">
        <v>4</v>
      </c>
      <c r="J40" s="20"/>
      <c r="K40" s="20"/>
      <c r="L40" s="5" t="s">
        <v>855</v>
      </c>
      <c r="M40" s="27">
        <v>115374</v>
      </c>
      <c r="N40" s="27">
        <v>2</v>
      </c>
      <c r="P40" s="20"/>
      <c r="Q40" s="20"/>
      <c r="R40" s="20"/>
      <c r="S40" s="29"/>
      <c r="T40" s="20"/>
    </row>
    <row r="41" spans="1:20" x14ac:dyDescent="0.3">
      <c r="A41" s="5" t="s">
        <v>869</v>
      </c>
      <c r="B41" s="27">
        <v>1155520</v>
      </c>
      <c r="C41" s="27">
        <v>44</v>
      </c>
      <c r="E41" s="5" t="s">
        <v>842</v>
      </c>
      <c r="F41" s="30">
        <v>78469.759999999995</v>
      </c>
      <c r="G41" s="27">
        <v>3</v>
      </c>
      <c r="J41" s="20"/>
      <c r="K41" s="20"/>
      <c r="L41" s="5" t="s">
        <v>856</v>
      </c>
      <c r="M41" s="27">
        <v>140775</v>
      </c>
      <c r="N41" s="27">
        <v>2</v>
      </c>
      <c r="P41" s="20"/>
      <c r="Q41" s="20"/>
      <c r="R41" s="20"/>
      <c r="S41" s="29"/>
      <c r="T41" s="20"/>
    </row>
    <row r="42" spans="1:20" x14ac:dyDescent="0.3">
      <c r="A42" s="5" t="s">
        <v>870</v>
      </c>
      <c r="B42" s="27">
        <v>1083815</v>
      </c>
      <c r="C42" s="27">
        <v>10</v>
      </c>
      <c r="E42" s="5" t="s">
        <v>853</v>
      </c>
      <c r="F42" s="30">
        <v>525926</v>
      </c>
      <c r="G42" s="27">
        <v>5</v>
      </c>
      <c r="J42" s="9"/>
      <c r="K42" s="28"/>
      <c r="L42" s="5" t="s">
        <v>836</v>
      </c>
      <c r="M42" s="27">
        <v>1415650</v>
      </c>
      <c r="N42" s="27">
        <v>16</v>
      </c>
      <c r="P42" s="20"/>
      <c r="Q42" s="20"/>
      <c r="R42" s="20"/>
      <c r="S42" s="29"/>
      <c r="T42" s="20"/>
    </row>
    <row r="43" spans="1:20" x14ac:dyDescent="0.3">
      <c r="A43" s="5" t="s">
        <v>871</v>
      </c>
      <c r="B43" s="27">
        <v>958972</v>
      </c>
      <c r="C43" s="27">
        <v>13</v>
      </c>
      <c r="E43" s="5" t="s">
        <v>855</v>
      </c>
      <c r="F43" s="30">
        <v>115374</v>
      </c>
      <c r="G43" s="27">
        <v>2</v>
      </c>
      <c r="L43" s="5" t="s">
        <v>835</v>
      </c>
      <c r="M43" s="27">
        <v>1822568.8</v>
      </c>
      <c r="N43" s="27">
        <v>5</v>
      </c>
      <c r="P43" s="20"/>
      <c r="Q43" s="20"/>
      <c r="R43" s="20"/>
      <c r="S43" s="29"/>
      <c r="T43" s="20"/>
    </row>
    <row r="44" spans="1:20" x14ac:dyDescent="0.3">
      <c r="A44" s="5" t="s">
        <v>872</v>
      </c>
      <c r="B44" s="27">
        <v>6190917</v>
      </c>
      <c r="C44" s="27">
        <v>15</v>
      </c>
      <c r="E44" s="5" t="s">
        <v>856</v>
      </c>
      <c r="F44" s="30">
        <v>140775</v>
      </c>
      <c r="G44" s="27">
        <v>2</v>
      </c>
      <c r="L44" s="5" t="s">
        <v>837</v>
      </c>
      <c r="M44" s="27">
        <v>192480</v>
      </c>
      <c r="N44" s="27">
        <v>2</v>
      </c>
      <c r="P44" s="20"/>
      <c r="Q44" s="20"/>
      <c r="R44" s="20"/>
      <c r="S44" s="29"/>
      <c r="T44" s="20"/>
    </row>
    <row r="45" spans="1:20" x14ac:dyDescent="0.3">
      <c r="A45" s="5" t="s">
        <v>873</v>
      </c>
      <c r="B45" s="27">
        <v>635168</v>
      </c>
      <c r="C45" s="27">
        <v>2</v>
      </c>
      <c r="E45" s="5" t="s">
        <v>837</v>
      </c>
      <c r="F45" s="30">
        <v>192480</v>
      </c>
      <c r="G45" s="27">
        <v>2</v>
      </c>
      <c r="L45" s="5" t="s">
        <v>838</v>
      </c>
      <c r="M45" s="27">
        <v>231200</v>
      </c>
      <c r="N45" s="27">
        <v>1</v>
      </c>
      <c r="P45" s="20"/>
      <c r="Q45" s="20"/>
      <c r="R45" s="20"/>
      <c r="S45" s="29"/>
    </row>
    <row r="46" spans="1:20" x14ac:dyDescent="0.3">
      <c r="A46" s="5" t="s">
        <v>874</v>
      </c>
      <c r="B46" s="27">
        <v>174540</v>
      </c>
      <c r="C46" s="27">
        <v>2</v>
      </c>
      <c r="E46" s="5" t="s">
        <v>838</v>
      </c>
      <c r="F46" s="30">
        <v>231200</v>
      </c>
      <c r="G46" s="27">
        <v>1</v>
      </c>
      <c r="L46" s="5" t="s">
        <v>839</v>
      </c>
      <c r="M46" s="27">
        <v>2000000</v>
      </c>
      <c r="N46" s="27">
        <v>1</v>
      </c>
      <c r="P46" s="20"/>
      <c r="Q46" s="20"/>
      <c r="R46" s="20"/>
      <c r="S46" s="29"/>
      <c r="T46" s="20"/>
    </row>
    <row r="47" spans="1:20" x14ac:dyDescent="0.3">
      <c r="A47" s="5" t="s">
        <v>875</v>
      </c>
      <c r="B47" s="27">
        <v>111775</v>
      </c>
      <c r="C47" s="27">
        <v>1</v>
      </c>
      <c r="E47" s="5" t="s">
        <v>857</v>
      </c>
      <c r="F47" s="30">
        <v>217120</v>
      </c>
      <c r="G47" s="27">
        <v>5</v>
      </c>
      <c r="L47" s="5" t="s">
        <v>857</v>
      </c>
      <c r="M47" s="27">
        <v>217120</v>
      </c>
      <c r="N47" s="27">
        <v>5</v>
      </c>
      <c r="P47" s="20"/>
      <c r="Q47" s="20"/>
      <c r="R47" s="20"/>
      <c r="S47" s="29"/>
      <c r="T47" s="20"/>
    </row>
    <row r="48" spans="1:20" x14ac:dyDescent="0.3">
      <c r="A48" s="5" t="s">
        <v>178</v>
      </c>
      <c r="B48" s="27">
        <v>677380</v>
      </c>
      <c r="C48" s="27">
        <v>3</v>
      </c>
      <c r="E48" s="5" t="s">
        <v>858</v>
      </c>
      <c r="F48" s="30">
        <v>49860</v>
      </c>
      <c r="G48" s="27">
        <v>1</v>
      </c>
      <c r="L48" s="5" t="s">
        <v>858</v>
      </c>
      <c r="M48" s="27">
        <v>49860</v>
      </c>
      <c r="N48" s="27">
        <v>1</v>
      </c>
      <c r="P48" s="20"/>
      <c r="Q48" s="20"/>
      <c r="R48" s="20"/>
      <c r="S48" s="29"/>
      <c r="T48" s="20"/>
    </row>
    <row r="49" spans="1:20" x14ac:dyDescent="0.3">
      <c r="A49" s="5" t="s">
        <v>876</v>
      </c>
      <c r="B49" s="27">
        <v>1442416</v>
      </c>
      <c r="C49" s="27">
        <v>19</v>
      </c>
      <c r="E49" s="5" t="s">
        <v>848</v>
      </c>
      <c r="F49" s="30">
        <v>179745</v>
      </c>
      <c r="G49" s="27">
        <v>3</v>
      </c>
      <c r="L49" s="5" t="s">
        <v>845</v>
      </c>
      <c r="M49" s="27">
        <v>3052623</v>
      </c>
      <c r="N49" s="27">
        <v>61</v>
      </c>
      <c r="P49" s="20"/>
      <c r="Q49" s="20"/>
      <c r="R49" s="20"/>
      <c r="S49" s="29"/>
      <c r="T49" s="20"/>
    </row>
    <row r="50" spans="1:20" x14ac:dyDescent="0.3">
      <c r="A50" s="5" t="s">
        <v>877</v>
      </c>
      <c r="B50" s="27">
        <v>275645</v>
      </c>
      <c r="C50" s="27">
        <v>12</v>
      </c>
      <c r="E50" s="5" t="s">
        <v>850</v>
      </c>
      <c r="F50" s="30">
        <v>310692</v>
      </c>
      <c r="G50" s="27">
        <v>4</v>
      </c>
      <c r="L50" s="5" t="s">
        <v>846</v>
      </c>
      <c r="M50" s="27">
        <v>345220</v>
      </c>
      <c r="N50" s="27">
        <v>9</v>
      </c>
      <c r="P50" s="20"/>
      <c r="Q50" s="20"/>
      <c r="R50" s="20"/>
      <c r="S50" s="29"/>
      <c r="T50" s="20"/>
    </row>
    <row r="51" spans="1:20" x14ac:dyDescent="0.3">
      <c r="A51" s="5" t="s">
        <v>878</v>
      </c>
      <c r="B51" s="27">
        <v>189665</v>
      </c>
      <c r="C51" s="27">
        <v>10</v>
      </c>
      <c r="E51" s="5" t="s">
        <v>851</v>
      </c>
      <c r="F51" s="30">
        <v>143264</v>
      </c>
      <c r="G51" s="27">
        <v>1</v>
      </c>
      <c r="L51" s="5" t="s">
        <v>847</v>
      </c>
      <c r="M51" s="27">
        <v>510859.82999999996</v>
      </c>
      <c r="N51" s="27">
        <v>17</v>
      </c>
      <c r="P51" s="20"/>
      <c r="Q51" s="20"/>
      <c r="R51" s="20"/>
      <c r="S51" s="29"/>
      <c r="T51" s="20"/>
    </row>
    <row r="52" spans="1:20" x14ac:dyDescent="0.3">
      <c r="A52" s="5" t="s">
        <v>879</v>
      </c>
      <c r="B52" s="27">
        <v>289853</v>
      </c>
      <c r="C52" s="27">
        <v>18</v>
      </c>
      <c r="E52" s="5" t="s">
        <v>866</v>
      </c>
      <c r="F52" s="30">
        <v>54330</v>
      </c>
      <c r="G52" s="27">
        <v>19</v>
      </c>
      <c r="L52" s="5" t="s">
        <v>848</v>
      </c>
      <c r="M52" s="27">
        <v>179745</v>
      </c>
      <c r="N52" s="27">
        <v>3</v>
      </c>
      <c r="P52" s="20"/>
      <c r="Q52" s="20"/>
      <c r="R52" s="20"/>
      <c r="S52" s="29"/>
      <c r="T52" s="20"/>
    </row>
    <row r="53" spans="1:20" x14ac:dyDescent="0.3">
      <c r="A53" s="5" t="s">
        <v>883</v>
      </c>
      <c r="B53" s="27">
        <v>486665</v>
      </c>
      <c r="C53" s="27">
        <v>6</v>
      </c>
      <c r="E53" s="5" t="s">
        <v>867</v>
      </c>
      <c r="F53" s="30">
        <v>79618</v>
      </c>
      <c r="G53" s="27">
        <v>4</v>
      </c>
      <c r="L53" s="5" t="s">
        <v>849</v>
      </c>
      <c r="M53" s="27">
        <v>1129130</v>
      </c>
      <c r="N53" s="27">
        <v>5</v>
      </c>
      <c r="P53" s="20"/>
      <c r="Q53" s="20"/>
      <c r="R53" s="20"/>
      <c r="S53" s="29"/>
      <c r="T53" s="20"/>
    </row>
    <row r="54" spans="1:20" x14ac:dyDescent="0.3">
      <c r="A54" s="5" t="s">
        <v>884</v>
      </c>
      <c r="B54" s="27">
        <v>87545</v>
      </c>
      <c r="C54" s="27">
        <v>7</v>
      </c>
      <c r="E54" s="5" t="s">
        <v>833</v>
      </c>
      <c r="F54" s="30">
        <v>28054</v>
      </c>
      <c r="G54" s="27">
        <v>1</v>
      </c>
      <c r="L54" s="5" t="s">
        <v>850</v>
      </c>
      <c r="M54" s="27">
        <v>310692</v>
      </c>
      <c r="N54" s="27">
        <v>4</v>
      </c>
      <c r="P54" s="20"/>
      <c r="Q54" s="20"/>
      <c r="R54" s="20"/>
      <c r="S54" s="29"/>
    </row>
    <row r="55" spans="1:20" x14ac:dyDescent="0.3">
      <c r="A55" s="5" t="s">
        <v>885</v>
      </c>
      <c r="B55" s="27">
        <v>92160</v>
      </c>
      <c r="C55" s="27">
        <v>9</v>
      </c>
      <c r="E55" s="5" t="s">
        <v>834</v>
      </c>
      <c r="F55" s="30">
        <v>48450</v>
      </c>
      <c r="G55" s="27">
        <v>2</v>
      </c>
      <c r="L55" s="5" t="s">
        <v>851</v>
      </c>
      <c r="M55" s="27">
        <v>143264</v>
      </c>
      <c r="N55" s="27">
        <v>1</v>
      </c>
      <c r="P55" s="20"/>
      <c r="Q55" s="20"/>
      <c r="R55" s="20"/>
      <c r="S55" s="29"/>
    </row>
    <row r="56" spans="1:20" x14ac:dyDescent="0.3">
      <c r="A56" s="5" t="s">
        <v>886</v>
      </c>
      <c r="B56" s="27">
        <v>594365</v>
      </c>
      <c r="C56" s="27">
        <v>17</v>
      </c>
      <c r="E56" s="5" t="s">
        <v>859</v>
      </c>
      <c r="F56" s="30">
        <v>124300.75</v>
      </c>
      <c r="G56" s="27">
        <v>7</v>
      </c>
      <c r="K56" s="20"/>
      <c r="L56" s="5" t="s">
        <v>864</v>
      </c>
      <c r="M56" s="27">
        <v>394437.5</v>
      </c>
      <c r="N56" s="27">
        <v>7</v>
      </c>
      <c r="P56" s="20"/>
      <c r="Q56" s="20"/>
      <c r="R56" s="20"/>
      <c r="S56" s="29"/>
    </row>
    <row r="57" spans="1:20" x14ac:dyDescent="0.3">
      <c r="A57" s="5" t="s">
        <v>887</v>
      </c>
      <c r="B57" s="27">
        <v>816335</v>
      </c>
      <c r="C57" s="27">
        <v>4</v>
      </c>
      <c r="E57" s="5" t="s">
        <v>322</v>
      </c>
      <c r="F57" s="30">
        <v>428335</v>
      </c>
      <c r="G57" s="27">
        <v>4</v>
      </c>
      <c r="L57" s="5" t="s">
        <v>865</v>
      </c>
      <c r="M57" s="27">
        <v>1795836</v>
      </c>
      <c r="N57" s="27">
        <v>25</v>
      </c>
      <c r="P57" s="20"/>
      <c r="Q57" s="20"/>
      <c r="R57" s="20"/>
      <c r="S57" s="29"/>
    </row>
    <row r="58" spans="1:20" x14ac:dyDescent="0.3">
      <c r="A58" s="5" t="s">
        <v>888</v>
      </c>
      <c r="B58" s="27">
        <v>390575</v>
      </c>
      <c r="C58" s="27">
        <v>3</v>
      </c>
      <c r="E58" s="5" t="s">
        <v>874</v>
      </c>
      <c r="F58" s="30">
        <v>174540</v>
      </c>
      <c r="G58" s="27">
        <v>2</v>
      </c>
      <c r="L58" s="5" t="s">
        <v>866</v>
      </c>
      <c r="M58" s="27">
        <v>54330</v>
      </c>
      <c r="N58" s="27">
        <v>19</v>
      </c>
      <c r="P58" s="20"/>
      <c r="Q58" s="20"/>
      <c r="R58" s="20"/>
      <c r="S58" s="29"/>
    </row>
    <row r="59" spans="1:20" x14ac:dyDescent="0.3">
      <c r="A59" s="5" t="s">
        <v>889</v>
      </c>
      <c r="B59" s="27">
        <v>213525</v>
      </c>
      <c r="C59" s="27">
        <v>1</v>
      </c>
      <c r="E59" s="5" t="s">
        <v>875</v>
      </c>
      <c r="F59" s="30">
        <v>111775</v>
      </c>
      <c r="G59" s="27">
        <v>1</v>
      </c>
      <c r="L59" s="5" t="s">
        <v>867</v>
      </c>
      <c r="M59" s="27">
        <v>79618</v>
      </c>
      <c r="N59" s="27">
        <v>4</v>
      </c>
      <c r="P59" s="20"/>
      <c r="Q59" s="20"/>
      <c r="R59" s="20"/>
      <c r="S59" s="29"/>
    </row>
    <row r="60" spans="1:20" x14ac:dyDescent="0.3">
      <c r="A60" s="5" t="s">
        <v>891</v>
      </c>
      <c r="B60" s="27">
        <v>2799550</v>
      </c>
      <c r="C60" s="27">
        <v>10</v>
      </c>
      <c r="E60" s="5" t="s">
        <v>884</v>
      </c>
      <c r="F60" s="30">
        <v>87545</v>
      </c>
      <c r="G60" s="27">
        <v>7</v>
      </c>
      <c r="L60" s="5" t="s">
        <v>861</v>
      </c>
      <c r="M60" s="27">
        <v>414661.71999999991</v>
      </c>
      <c r="N60" s="27">
        <v>21</v>
      </c>
      <c r="P60" s="20"/>
      <c r="Q60" s="20"/>
      <c r="R60" s="20"/>
      <c r="S60" s="29"/>
    </row>
    <row r="61" spans="1:20" x14ac:dyDescent="0.3">
      <c r="A61" s="5" t="s">
        <v>892</v>
      </c>
      <c r="B61" s="27">
        <v>11100</v>
      </c>
      <c r="C61" s="27">
        <v>1</v>
      </c>
      <c r="E61" s="5" t="s">
        <v>885</v>
      </c>
      <c r="F61" s="30">
        <v>92160</v>
      </c>
      <c r="G61" s="27">
        <v>9</v>
      </c>
      <c r="L61" s="5" t="s">
        <v>862</v>
      </c>
      <c r="M61" s="27">
        <v>99500</v>
      </c>
      <c r="N61" s="27">
        <v>2</v>
      </c>
      <c r="P61" s="20"/>
      <c r="Q61" s="20"/>
      <c r="R61" s="20"/>
      <c r="S61" s="29"/>
    </row>
    <row r="62" spans="1:20" x14ac:dyDescent="0.3">
      <c r="A62" s="5" t="s">
        <v>880</v>
      </c>
      <c r="B62" s="27">
        <v>106800</v>
      </c>
      <c r="C62" s="27">
        <v>1</v>
      </c>
      <c r="E62" s="5" t="s">
        <v>888</v>
      </c>
      <c r="F62" s="30">
        <v>390575</v>
      </c>
      <c r="G62" s="27">
        <v>3</v>
      </c>
      <c r="L62" s="5" t="s">
        <v>863</v>
      </c>
      <c r="M62" s="27">
        <v>1721636</v>
      </c>
      <c r="N62" s="27">
        <v>1</v>
      </c>
      <c r="P62" s="20"/>
      <c r="Q62" s="20"/>
      <c r="R62" s="20"/>
      <c r="S62" s="29"/>
    </row>
    <row r="63" spans="1:20" x14ac:dyDescent="0.3">
      <c r="A63" s="5" t="s">
        <v>881</v>
      </c>
      <c r="B63" s="27">
        <v>73875</v>
      </c>
      <c r="C63" s="27">
        <v>1</v>
      </c>
      <c r="E63" s="5" t="s">
        <v>889</v>
      </c>
      <c r="F63" s="30">
        <v>213525</v>
      </c>
      <c r="G63" s="27">
        <v>1</v>
      </c>
      <c r="L63" s="5" t="s">
        <v>833</v>
      </c>
      <c r="M63" s="27">
        <v>28054</v>
      </c>
      <c r="N63" s="27">
        <v>1</v>
      </c>
      <c r="P63" s="20"/>
      <c r="Q63" s="20"/>
      <c r="R63" s="20"/>
      <c r="S63" s="29"/>
    </row>
    <row r="64" spans="1:20" x14ac:dyDescent="0.3">
      <c r="A64" s="5" t="s">
        <v>1388</v>
      </c>
      <c r="B64" s="27">
        <v>135035</v>
      </c>
      <c r="C64" s="27">
        <v>3</v>
      </c>
      <c r="E64" s="5" t="s">
        <v>892</v>
      </c>
      <c r="F64" s="30">
        <v>11100</v>
      </c>
      <c r="G64" s="27">
        <v>1</v>
      </c>
      <c r="L64" s="5" t="s">
        <v>834</v>
      </c>
      <c r="M64" s="27">
        <v>48450</v>
      </c>
      <c r="N64" s="27">
        <v>2</v>
      </c>
      <c r="R64" s="20"/>
      <c r="S64" s="29"/>
      <c r="T64" s="20"/>
    </row>
    <row r="65" spans="1:20" x14ac:dyDescent="0.3">
      <c r="A65" s="5" t="s">
        <v>1543</v>
      </c>
      <c r="B65" s="27"/>
      <c r="C65" s="27"/>
      <c r="E65" s="5" t="s">
        <v>880</v>
      </c>
      <c r="F65" s="30">
        <v>106800</v>
      </c>
      <c r="G65" s="27">
        <v>1</v>
      </c>
      <c r="L65" s="5" t="s">
        <v>859</v>
      </c>
      <c r="M65" s="27">
        <v>124300.75</v>
      </c>
      <c r="N65" s="27">
        <v>7</v>
      </c>
      <c r="R65" s="20"/>
      <c r="S65" s="29"/>
      <c r="T65" s="20"/>
    </row>
    <row r="66" spans="1:20" x14ac:dyDescent="0.3">
      <c r="A66" s="5" t="s">
        <v>818</v>
      </c>
      <c r="B66" s="27">
        <v>40378535.160000004</v>
      </c>
      <c r="C66" s="27">
        <v>510</v>
      </c>
      <c r="E66" s="5" t="s">
        <v>881</v>
      </c>
      <c r="F66" s="30">
        <v>73875</v>
      </c>
      <c r="G66" s="27">
        <v>1</v>
      </c>
      <c r="L66" s="5" t="s">
        <v>860</v>
      </c>
      <c r="M66" s="27">
        <v>728340</v>
      </c>
      <c r="N66" s="27">
        <v>15</v>
      </c>
      <c r="P66" s="20"/>
      <c r="Q66" s="20"/>
      <c r="R66" s="20"/>
      <c r="S66" s="29"/>
    </row>
    <row r="67" spans="1:20" x14ac:dyDescent="0.3">
      <c r="E67" s="36" t="s">
        <v>818</v>
      </c>
      <c r="F67" s="28">
        <f>SUM(F4:F66)</f>
        <v>46619486.359999999</v>
      </c>
      <c r="G67" s="37">
        <v>503</v>
      </c>
      <c r="L67" s="5" t="s">
        <v>322</v>
      </c>
      <c r="M67" s="27">
        <v>428335</v>
      </c>
      <c r="N67" s="27">
        <v>4</v>
      </c>
      <c r="P67" s="20"/>
      <c r="Q67" s="20"/>
      <c r="R67" s="20"/>
    </row>
    <row r="68" spans="1:20" x14ac:dyDescent="0.3">
      <c r="E68" s="33" t="s">
        <v>914</v>
      </c>
      <c r="F68" s="28">
        <f>F67*0.8</f>
        <v>37295589.088</v>
      </c>
      <c r="L68" s="5" t="s">
        <v>868</v>
      </c>
      <c r="M68" s="27">
        <v>888005</v>
      </c>
      <c r="N68" s="27">
        <v>7</v>
      </c>
    </row>
    <row r="69" spans="1:20" x14ac:dyDescent="0.3">
      <c r="E69" s="15" t="s">
        <v>905</v>
      </c>
      <c r="F69" s="28">
        <f>SUM(F55:F66)</f>
        <v>1862980.75</v>
      </c>
      <c r="L69" s="5" t="s">
        <v>869</v>
      </c>
      <c r="M69" s="27">
        <v>1155520</v>
      </c>
      <c r="N69" s="27">
        <v>44</v>
      </c>
      <c r="R69" s="30"/>
    </row>
    <row r="70" spans="1:20" x14ac:dyDescent="0.3">
      <c r="E70" s="15" t="s">
        <v>906</v>
      </c>
      <c r="G70" s="9">
        <f>SUM(G47:G54)</f>
        <v>38</v>
      </c>
      <c r="L70" s="5" t="s">
        <v>870</v>
      </c>
      <c r="M70" s="27">
        <v>1083815</v>
      </c>
      <c r="N70" s="27">
        <v>10</v>
      </c>
      <c r="R70" s="30"/>
    </row>
    <row r="71" spans="1:20" x14ac:dyDescent="0.3">
      <c r="L71" s="5" t="s">
        <v>871</v>
      </c>
      <c r="M71" s="27">
        <v>958972</v>
      </c>
      <c r="N71" s="27">
        <v>13</v>
      </c>
    </row>
    <row r="72" spans="1:20" x14ac:dyDescent="0.3">
      <c r="L72" s="5" t="s">
        <v>872</v>
      </c>
      <c r="M72" s="27">
        <v>6190917</v>
      </c>
      <c r="N72" s="27">
        <v>15</v>
      </c>
    </row>
    <row r="73" spans="1:20" x14ac:dyDescent="0.3">
      <c r="L73" s="5" t="s">
        <v>873</v>
      </c>
      <c r="M73" s="27">
        <v>635168</v>
      </c>
      <c r="N73" s="27">
        <v>2</v>
      </c>
    </row>
    <row r="74" spans="1:20" x14ac:dyDescent="0.3">
      <c r="L74" s="5" t="s">
        <v>874</v>
      </c>
      <c r="M74" s="27">
        <v>174540</v>
      </c>
      <c r="N74" s="27">
        <v>2</v>
      </c>
    </row>
    <row r="75" spans="1:20" x14ac:dyDescent="0.3">
      <c r="L75" s="5" t="s">
        <v>875</v>
      </c>
      <c r="M75" s="27">
        <v>111775</v>
      </c>
      <c r="N75" s="27">
        <v>1</v>
      </c>
    </row>
    <row r="76" spans="1:20" x14ac:dyDescent="0.3">
      <c r="L76" s="5" t="s">
        <v>178</v>
      </c>
      <c r="M76" s="27">
        <v>677380</v>
      </c>
      <c r="N76" s="27">
        <v>3</v>
      </c>
    </row>
    <row r="77" spans="1:20" x14ac:dyDescent="0.3">
      <c r="L77" s="5" t="s">
        <v>876</v>
      </c>
      <c r="M77" s="27">
        <v>1442416</v>
      </c>
      <c r="N77" s="27">
        <v>19</v>
      </c>
    </row>
    <row r="78" spans="1:20" x14ac:dyDescent="0.3">
      <c r="L78" s="5" t="s">
        <v>877</v>
      </c>
      <c r="M78" s="27">
        <v>275645</v>
      </c>
      <c r="N78" s="27">
        <v>12</v>
      </c>
    </row>
    <row r="79" spans="1:20" x14ac:dyDescent="0.3">
      <c r="L79" s="5" t="s">
        <v>878</v>
      </c>
      <c r="M79" s="27">
        <v>189665</v>
      </c>
      <c r="N79" s="27">
        <v>10</v>
      </c>
    </row>
    <row r="80" spans="1:20" x14ac:dyDescent="0.3">
      <c r="L80" s="5" t="s">
        <v>879</v>
      </c>
      <c r="M80" s="27">
        <v>289853</v>
      </c>
      <c r="N80" s="27">
        <v>18</v>
      </c>
    </row>
    <row r="81" spans="12:14" x14ac:dyDescent="0.3">
      <c r="L81" s="5" t="s">
        <v>883</v>
      </c>
      <c r="M81" s="27">
        <v>486665</v>
      </c>
      <c r="N81" s="27">
        <v>6</v>
      </c>
    </row>
    <row r="82" spans="12:14" x14ac:dyDescent="0.3">
      <c r="L82" s="5" t="s">
        <v>884</v>
      </c>
      <c r="M82" s="27">
        <v>87545</v>
      </c>
      <c r="N82" s="27">
        <v>7</v>
      </c>
    </row>
    <row r="83" spans="12:14" x14ac:dyDescent="0.3">
      <c r="L83" s="5" t="s">
        <v>885</v>
      </c>
      <c r="M83" s="27">
        <v>92160</v>
      </c>
      <c r="N83" s="27">
        <v>9</v>
      </c>
    </row>
    <row r="84" spans="12:14" x14ac:dyDescent="0.3">
      <c r="L84" s="5" t="s">
        <v>886</v>
      </c>
      <c r="M84" s="27">
        <v>594365</v>
      </c>
      <c r="N84" s="27">
        <v>17</v>
      </c>
    </row>
    <row r="85" spans="12:14" x14ac:dyDescent="0.3">
      <c r="L85" s="5" t="s">
        <v>887</v>
      </c>
      <c r="M85" s="27">
        <v>816335</v>
      </c>
      <c r="N85" s="27">
        <v>4</v>
      </c>
    </row>
    <row r="86" spans="12:14" x14ac:dyDescent="0.3">
      <c r="L86" s="5" t="s">
        <v>888</v>
      </c>
      <c r="M86" s="27">
        <v>390575</v>
      </c>
      <c r="N86" s="27">
        <v>3</v>
      </c>
    </row>
    <row r="87" spans="12:14" x14ac:dyDescent="0.3">
      <c r="L87" s="5" t="s">
        <v>889</v>
      </c>
      <c r="M87" s="27">
        <v>213525</v>
      </c>
      <c r="N87" s="27">
        <v>1</v>
      </c>
    </row>
    <row r="88" spans="12:14" x14ac:dyDescent="0.3">
      <c r="L88" s="5" t="s">
        <v>891</v>
      </c>
      <c r="M88" s="27">
        <v>2799550</v>
      </c>
      <c r="N88" s="27">
        <v>10</v>
      </c>
    </row>
    <row r="89" spans="12:14" x14ac:dyDescent="0.3">
      <c r="L89" s="5" t="s">
        <v>892</v>
      </c>
      <c r="M89" s="27">
        <v>11100</v>
      </c>
      <c r="N89" s="27">
        <v>1</v>
      </c>
    </row>
    <row r="90" spans="12:14" x14ac:dyDescent="0.3">
      <c r="L90" s="5" t="s">
        <v>880</v>
      </c>
      <c r="M90" s="27">
        <v>106800</v>
      </c>
      <c r="N90" s="27">
        <v>1</v>
      </c>
    </row>
    <row r="91" spans="12:14" x14ac:dyDescent="0.3">
      <c r="L91" s="5" t="s">
        <v>881</v>
      </c>
      <c r="M91" s="27">
        <v>73875</v>
      </c>
      <c r="N91" s="27">
        <v>1</v>
      </c>
    </row>
    <row r="92" spans="12:14" x14ac:dyDescent="0.3">
      <c r="L92" s="5" t="s">
        <v>1388</v>
      </c>
      <c r="M92" s="27">
        <v>135035</v>
      </c>
      <c r="N92" s="27">
        <v>3</v>
      </c>
    </row>
    <row r="93" spans="12:14" x14ac:dyDescent="0.3">
      <c r="L93" s="5" t="s">
        <v>1543</v>
      </c>
      <c r="M93" s="27"/>
      <c r="N93" s="27"/>
    </row>
  </sheetData>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seznam položek</vt:lpstr>
      <vt:lpstr>seznam košů</vt:lpstr>
      <vt:lpstr>pracovní kontingenční tabulka</vt:lpstr>
    </vt:vector>
  </TitlesOfParts>
  <Company>Ústav organické chemie a biochemie AV ČR, v.v.i.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SterbovaL</dc:creator>
  <cp:lastModifiedBy>SterbovaL</cp:lastModifiedBy>
  <dcterms:created xsi:type="dcterms:W3CDTF">2018-05-04T10:30:15Z</dcterms:created>
  <dcterms:modified xsi:type="dcterms:W3CDTF">2019-02-27T09:52:59Z</dcterms:modified>
</cp:coreProperties>
</file>